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8435" windowHeight="8445" firstSheet="4" activeTab="9"/>
  </bookViews>
  <sheets>
    <sheet name="+40 M 2D 1" sheetId="1" r:id="rId1"/>
    <sheet name="+40 M 2D 2" sheetId="2" r:id="rId2"/>
    <sheet name="Cad Jun Sen M 1D 1" sheetId="3" r:id="rId3"/>
    <sheet name="Cad Jun Sen M 1D 2" sheetId="4" r:id="rId4"/>
    <sheet name="Cad Jun Sen M 1D 3" sheetId="5" r:id="rId5"/>
    <sheet name="Cad Jun Sen M 1D 4" sheetId="6" r:id="rId6"/>
    <sheet name="Cad Jun Sen M 2D 1" sheetId="7" r:id="rId7"/>
    <sheet name="Cad Jun Sen M 2D 2" sheetId="8" r:id="rId8"/>
    <sheet name="M 1D 1" sheetId="9" r:id="rId9"/>
    <sheet name="M 1D 2" sheetId="10" r:id="rId10"/>
  </sheets>
  <definedNames>
    <definedName name="_xlnm.Print_Area" localSheetId="0">'+40 M 2D 1'!$C:$V</definedName>
    <definedName name="_xlnm.Print_Area" localSheetId="1">'+40 M 2D 2'!$C:$S</definedName>
    <definedName name="_xlnm.Print_Area" localSheetId="2">'Cad Jun Sen M 1D 1'!$C:$AQ</definedName>
    <definedName name="_xlnm.Print_Area" localSheetId="3">'Cad Jun Sen M 1D 2'!$C:$AZ</definedName>
    <definedName name="_xlnm.Print_Area" localSheetId="4">'Cad Jun Sen M 1D 3'!$C:$AZ</definedName>
    <definedName name="_xlnm.Print_Area" localSheetId="5">'Cad Jun Sen M 1D 4'!$C:$V</definedName>
    <definedName name="_xlnm.Print_Area" localSheetId="6">'Cad Jun Sen M 2D 1'!$C:$V</definedName>
    <definedName name="_xlnm.Print_Area" localSheetId="7">'Cad Jun Sen M 2D 2'!$C:$S</definedName>
    <definedName name="_xlnm.Print_Area" localSheetId="8">'M 1D 1'!$C:$S</definedName>
    <definedName name="_xlnm.Print_Area" localSheetId="9">'M 1D 2'!$C:$V</definedName>
  </definedNames>
  <calcPr fullCalcOnLoad="1"/>
</workbook>
</file>

<file path=xl/sharedStrings.xml><?xml version="1.0" encoding="utf-8"?>
<sst xmlns="http://schemas.openxmlformats.org/spreadsheetml/2006/main" count="1253" uniqueCount="253">
  <si>
    <t>N° de TAPIS</t>
  </si>
  <si>
    <t>Catégorie</t>
  </si>
  <si>
    <t>+40 M 2D 1</t>
  </si>
  <si>
    <t>Date:</t>
  </si>
  <si>
    <t>3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</si>
  <si>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</si>
  <si>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</si>
  <si>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</si>
  <si>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</si>
  <si>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</si>
  <si>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</si>
  <si>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</si>
  <si>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</si>
  <si>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</si>
  <si>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</si>
  <si>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1x2</t>
  </si>
  <si>
    <t>3x4</t>
  </si>
  <si>
    <t>5x6</t>
  </si>
  <si>
    <t>1x4</t>
  </si>
  <si>
    <t>3x6</t>
  </si>
  <si>
    <t>2x5</t>
  </si>
  <si>
    <t>1x3</t>
  </si>
  <si>
    <t>2x6</t>
  </si>
  <si>
    <t>4x5</t>
  </si>
  <si>
    <t>1x6</t>
  </si>
  <si>
    <t>2x4</t>
  </si>
  <si>
    <t>3x5</t>
  </si>
  <si>
    <t>4x6</t>
  </si>
  <si>
    <t>1x5</t>
  </si>
  <si>
    <t>2x3</t>
  </si>
  <si>
    <t>BRE</t>
  </si>
  <si>
    <t>PINCEMIN Olivier</t>
  </si>
  <si>
    <t>2</t>
  </si>
  <si>
    <t>KAWATOKAN JC PORTES D ILLE</t>
  </si>
  <si>
    <t>000</t>
  </si>
  <si>
    <t>CLAUSS Philippe</t>
  </si>
  <si>
    <t>OLYMPIQUE CL CESSON</t>
  </si>
  <si>
    <t>010</t>
  </si>
  <si>
    <t>000.A</t>
  </si>
  <si>
    <t>PDL</t>
  </si>
  <si>
    <t>BURNEL Didier</t>
  </si>
  <si>
    <t>CS MONTOIRIN JUDO</t>
  </si>
  <si>
    <t>002.2</t>
  </si>
  <si>
    <t>000.2</t>
  </si>
  <si>
    <t>GUILLOT Lionel</t>
  </si>
  <si>
    <t>JUDO CLUB NANTES</t>
  </si>
  <si>
    <t>011</t>
  </si>
  <si>
    <t>100</t>
  </si>
  <si>
    <t>BOSSE Olivier</t>
  </si>
  <si>
    <t>J C DES MAUGES</t>
  </si>
  <si>
    <t>110</t>
  </si>
  <si>
    <t>CHATEL Nicolas</t>
  </si>
  <si>
    <t>111</t>
  </si>
  <si>
    <t>101</t>
  </si>
  <si>
    <t>Points Acquis</t>
  </si>
  <si>
    <t>C1</t>
  </si>
  <si>
    <t>C2</t>
  </si>
  <si>
    <t>C3</t>
  </si>
  <si>
    <t>C4</t>
  </si>
  <si>
    <t>C5</t>
  </si>
  <si>
    <t>Total Jour</t>
  </si>
  <si>
    <t>Vu*</t>
  </si>
  <si>
    <t>Total général</t>
  </si>
  <si>
    <t>Points</t>
  </si>
  <si>
    <t>F</t>
  </si>
  <si>
    <t>W</t>
  </si>
  <si>
    <t>I</t>
  </si>
  <si>
    <t>* case réservée au signataire</t>
  </si>
  <si>
    <t>Ordre réel des combats</t>
  </si>
  <si>
    <t>Rouge</t>
  </si>
  <si>
    <t>Blanc</t>
  </si>
  <si>
    <t>Avec ROUSSEAU +40 M2D 2</t>
  </si>
  <si>
    <t>+40 M 2D 2</t>
  </si>
  <si>
    <t>CHARNACE Emmanuel</t>
  </si>
  <si>
    <t>OMNISP.CLUB CHAILLE LES MARAIS</t>
  </si>
  <si>
    <t>001</t>
  </si>
  <si>
    <t>ROUSSEAU Raphael</t>
  </si>
  <si>
    <t>ASB REZE</t>
  </si>
  <si>
    <t>CHEVOLOT Alain</t>
  </si>
  <si>
    <t>JUDO CLUB TRANCHAIS</t>
  </si>
  <si>
    <t>DEVIERE Franck</t>
  </si>
  <si>
    <t>ES DE L AUBANCE</t>
  </si>
  <si>
    <t>012</t>
  </si>
  <si>
    <t>PETE Jean Louis</t>
  </si>
  <si>
    <t>ESPRIT JUDO LUCON</t>
  </si>
  <si>
    <t>Avec CHATEL +40 M 2D 1</t>
  </si>
  <si>
    <t>Cad Jun Sen M 1D 1</t>
  </si>
  <si>
    <t>1</t>
  </si>
  <si>
    <t>6x9</t>
  </si>
  <si>
    <t>5x8</t>
  </si>
  <si>
    <t>4x7</t>
  </si>
  <si>
    <t>3x9</t>
  </si>
  <si>
    <t>2x8</t>
  </si>
  <si>
    <t>7x9</t>
  </si>
  <si>
    <t>1x7</t>
  </si>
  <si>
    <t>4x9</t>
  </si>
  <si>
    <t>2x7</t>
  </si>
  <si>
    <t>3x8</t>
  </si>
  <si>
    <t>3x7</t>
  </si>
  <si>
    <t>4x8</t>
  </si>
  <si>
    <t>5x9</t>
  </si>
  <si>
    <t>6x8</t>
  </si>
  <si>
    <t>1x8</t>
  </si>
  <si>
    <t>1x9</t>
  </si>
  <si>
    <t>2x9</t>
  </si>
  <si>
    <t>5x7</t>
  </si>
  <si>
    <t>6x7</t>
  </si>
  <si>
    <t>7x8</t>
  </si>
  <si>
    <t>8x9</t>
  </si>
  <si>
    <t>SORIN Manuel</t>
  </si>
  <si>
    <t>OLYMPIC JUDO BENET</t>
  </si>
  <si>
    <t>020</t>
  </si>
  <si>
    <t>CARTHONNET Nicolas</t>
  </si>
  <si>
    <t>AIZENAY JUDO CLUB</t>
  </si>
  <si>
    <t>LECUYER Cedric</t>
  </si>
  <si>
    <t>FJEP AL LE PELLERIN</t>
  </si>
  <si>
    <t>BIETRY Killian</t>
  </si>
  <si>
    <t>AT CLUB LONGUE</t>
  </si>
  <si>
    <t>GUYET Olivier</t>
  </si>
  <si>
    <t>JUDO CLUB COMMEQUIERS</t>
  </si>
  <si>
    <t>NAY Julien</t>
  </si>
  <si>
    <t>DOJO DU SOC CANDE</t>
  </si>
  <si>
    <t>BIGOT Sebastien</t>
  </si>
  <si>
    <t>LOISIRS LAIGNE SAINT GERVAIS</t>
  </si>
  <si>
    <t>GOUPIL Lardeux Laurent</t>
  </si>
  <si>
    <t>E.S. CRAON JUDO JUJITSU</t>
  </si>
  <si>
    <t>020.2</t>
  </si>
  <si>
    <t>HIVERT Matthieu</t>
  </si>
  <si>
    <t>JUDO CLUB CARQUEFOU</t>
  </si>
  <si>
    <t>Rattrapages</t>
  </si>
  <si>
    <t>C6</t>
  </si>
  <si>
    <t>C7</t>
  </si>
  <si>
    <t>C8</t>
  </si>
  <si>
    <t>C9</t>
  </si>
  <si>
    <t>Combats non faits pour d'éventuels rattrapages</t>
  </si>
  <si>
    <t>T</t>
  </si>
  <si>
    <t>Cad Jun Sen M 1D 2</t>
  </si>
  <si>
    <t>8x10</t>
  </si>
  <si>
    <t>7x10</t>
  </si>
  <si>
    <t>4x10</t>
  </si>
  <si>
    <t>6x10</t>
  </si>
  <si>
    <t>5x10</t>
  </si>
  <si>
    <t>1x10</t>
  </si>
  <si>
    <t>2x10</t>
  </si>
  <si>
    <t>3x10</t>
  </si>
  <si>
    <t>9x10</t>
  </si>
  <si>
    <t>GONNARD Jeoffrey</t>
  </si>
  <si>
    <t>JUDO 85</t>
  </si>
  <si>
    <t>021</t>
  </si>
  <si>
    <t>RIGAUDEAU Charly</t>
  </si>
  <si>
    <t>JUDO CLUB LES HERBIERS</t>
  </si>
  <si>
    <t>JOUBERT Raphael</t>
  </si>
  <si>
    <t>JUDO CLUB GETIGNOIS</t>
  </si>
  <si>
    <t>DUVEAU Thomas</t>
  </si>
  <si>
    <t>JUDO CLUB DE SARGE</t>
  </si>
  <si>
    <t>VIAUD THOMAS</t>
  </si>
  <si>
    <t>ASAG JUDO LAHAYE FOUASSIERE</t>
  </si>
  <si>
    <t>BAUDU Bastien</t>
  </si>
  <si>
    <t>AS DE CHANTEPIE JUDO</t>
  </si>
  <si>
    <t>PATINEC Xavier</t>
  </si>
  <si>
    <t>JEANNETEAU Maxime</t>
  </si>
  <si>
    <t>EVRE JUDO ST PIERRE LE MAY</t>
  </si>
  <si>
    <t>BUISSON Janick</t>
  </si>
  <si>
    <t>J C TRELAZEEN</t>
  </si>
  <si>
    <t>POTIER Nicolas</t>
  </si>
  <si>
    <t>J C DES MARCHES DE BRETAGNE</t>
  </si>
  <si>
    <t>-</t>
  </si>
  <si>
    <t>Avec GUYET Cad Jun Sen M 1D 1</t>
  </si>
  <si>
    <t>Cad Jun Sen M 1D 3</t>
  </si>
  <si>
    <t>5</t>
  </si>
  <si>
    <t>4</t>
  </si>
  <si>
    <t>LANCELIN Jeremy</t>
  </si>
  <si>
    <t>U S VILLAINES JUHEL</t>
  </si>
  <si>
    <t>ARNAUD Matthieu</t>
  </si>
  <si>
    <t>SAMSON Quentin</t>
  </si>
  <si>
    <t>ESPERANCE JUDO ST LAURENT</t>
  </si>
  <si>
    <t>BIDAUD Jeremy</t>
  </si>
  <si>
    <t>JUDO CLUB RENAZE</t>
  </si>
  <si>
    <t>FRADET Elie</t>
  </si>
  <si>
    <t>ECOLE JUDO RANDORI</t>
  </si>
  <si>
    <t>GAUVRIT Alexandre</t>
  </si>
  <si>
    <t>JUDO CLUB DIONYSIEN ET D.A.</t>
  </si>
  <si>
    <t>GUILLON Mathieu</t>
  </si>
  <si>
    <t>JC CHAMPAGNE CONLINOISE</t>
  </si>
  <si>
    <t>PATTYN Thomas</t>
  </si>
  <si>
    <t>102</t>
  </si>
  <si>
    <t>ROPERS Corentin</t>
  </si>
  <si>
    <t>ETOILE SP HTE GOULAINE</t>
  </si>
  <si>
    <t>MAUPASTE Mathieu</t>
  </si>
  <si>
    <t>JUDO CLUB BRUZOIS</t>
  </si>
  <si>
    <t>001.2</t>
  </si>
  <si>
    <t>000.3</t>
  </si>
  <si>
    <t>Cad Jun Sen M 1D 4</t>
  </si>
  <si>
    <t>PHILIPPE Quentin</t>
  </si>
  <si>
    <t>BLANCHARD Maxime</t>
  </si>
  <si>
    <t>KETSUGO ANGERS</t>
  </si>
  <si>
    <t>LEROY ERIC</t>
  </si>
  <si>
    <t>NORT ATHLETIC CLUB</t>
  </si>
  <si>
    <t>TRKULJA Stevan</t>
  </si>
  <si>
    <t>JC NAZAIRIEN</t>
  </si>
  <si>
    <t>RAGEOT Nicolas</t>
  </si>
  <si>
    <t>JUDO CLUB LOUDEACIEN</t>
  </si>
  <si>
    <t>DEVEAUX Simon</t>
  </si>
  <si>
    <t>JUDO PAYS DE VILAINE</t>
  </si>
  <si>
    <t>Cad Jun Sen M 2D 1</t>
  </si>
  <si>
    <t>BOUHOURS Mickael</t>
  </si>
  <si>
    <t>ANILLE BRAYE JUDO ST CALAIS</t>
  </si>
  <si>
    <t>NORMAND Jonathan</t>
  </si>
  <si>
    <t>JC BEAUFORTAIS</t>
  </si>
  <si>
    <t>PANAGET Thomas</t>
  </si>
  <si>
    <t>GELIN Alexandre</t>
  </si>
  <si>
    <t>JUDO CLUB DU MANS</t>
  </si>
  <si>
    <t>BRICHET Henri</t>
  </si>
  <si>
    <t>MORNET Guillaume</t>
  </si>
  <si>
    <t>C.P.B. RENNES</t>
  </si>
  <si>
    <t>Cad Jun Sen M 2D 2</t>
  </si>
  <si>
    <t>MINIER J-Baptiste</t>
  </si>
  <si>
    <t>AS NEUVILLE</t>
  </si>
  <si>
    <t>CASSES Jean-Eudes</t>
  </si>
  <si>
    <t>UNION JUDO LITTORAL VENDEE</t>
  </si>
  <si>
    <t>LOYAU Sebastien</t>
  </si>
  <si>
    <t>ANTONNIERE JUDO CLUB 72</t>
  </si>
  <si>
    <t>VIDAL Benoit</t>
  </si>
  <si>
    <t>J.C. DU BASSIN SAUMUROIS</t>
  </si>
  <si>
    <t>GUILBAULT Emmanuel</t>
  </si>
  <si>
    <t>M 1D 1</t>
  </si>
  <si>
    <t>SORIN Dominique</t>
  </si>
  <si>
    <t>C.O.D.A.M. SECTION JUDO</t>
  </si>
  <si>
    <t>011.2</t>
  </si>
  <si>
    <t>IDF</t>
  </si>
  <si>
    <t>BARTAU Didier</t>
  </si>
  <si>
    <t>FLAM 91</t>
  </si>
  <si>
    <t>CRAPONNE Romain</t>
  </si>
  <si>
    <t>011.3</t>
  </si>
  <si>
    <t>MURAIL Jean-Pierre</t>
  </si>
  <si>
    <t>PATRIOTE BONNETABLE</t>
  </si>
  <si>
    <t>AUFFRET Patrice</t>
  </si>
  <si>
    <t>020.3</t>
  </si>
  <si>
    <t>Avec HENRY M 1D 2</t>
  </si>
  <si>
    <t>M 1D 2</t>
  </si>
  <si>
    <t>TBO</t>
  </si>
  <si>
    <t>GUIBERT Jean Marie</t>
  </si>
  <si>
    <t>ALERTE SP.FONDETTES</t>
  </si>
  <si>
    <t>000.4</t>
  </si>
  <si>
    <t>LECLERCQ Fabien</t>
  </si>
  <si>
    <t>LEGAY Jean Claude</t>
  </si>
  <si>
    <t>BAUDIMENT Eric</t>
  </si>
  <si>
    <t>HENRY Auguste Etienne</t>
  </si>
  <si>
    <t>J C MONTREUIL JUIGNE</t>
  </si>
  <si>
    <t>MONTILLOT Frederic</t>
  </si>
  <si>
    <t>Avec CRAPONNE M 1D 1</t>
  </si>
  <si>
    <t>Avec BARTAU M 1D 1</t>
  </si>
  <si>
    <t>Avec AUFFRET M 1D 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</si>
</sst>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[$-40C]dddd\ d\ mmmm\ yyyy"/>
    <numFmt numFmtId="174" formatCode="[$-40C]d\ mmmm\ yyyy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8"/>
      <color indexed="2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8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00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2" fillId="0" borderId="11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vertical="center"/>
      <protection hidden="1"/>
    </xf>
    <xf numFmtId="172" fontId="0" fillId="0" borderId="0" xfId="0" applyNumberFormat="1" applyFont="1" applyAlignment="1" applyProtection="1">
      <alignment horizontal="center" vertical="center" shrinkToFit="1"/>
      <protection hidden="1"/>
    </xf>
    <xf numFmtId="0" fontId="23" fillId="0" borderId="12" xfId="0" applyFont="1" applyBorder="1" applyAlignment="1" applyProtection="1">
      <alignment horizontal="center" vertical="center"/>
      <protection hidden="1"/>
    </xf>
    <xf numFmtId="0" fontId="23" fillId="0" borderId="13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3" fillId="0" borderId="14" xfId="0" applyFont="1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172" fontId="21" fillId="0" borderId="0" xfId="0" applyNumberFormat="1" applyFont="1" applyAlignment="1" applyProtection="1">
      <alignment horizontal="center" vertical="center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0" fillId="20" borderId="19" xfId="0" applyFont="1" applyFill="1" applyBorder="1" applyAlignment="1" applyProtection="1">
      <alignment horizontal="center" vertical="center"/>
      <protection hidden="1"/>
    </xf>
    <xf numFmtId="0" fontId="20" fillId="20" borderId="19" xfId="0" applyFont="1" applyFill="1" applyBorder="1" applyAlignment="1" applyProtection="1">
      <alignment horizontal="center" vertical="center" wrapText="1"/>
      <protection hidden="1"/>
    </xf>
    <xf numFmtId="0" fontId="21" fillId="17" borderId="19" xfId="0" applyFont="1" applyFill="1" applyBorder="1" applyAlignment="1" applyProtection="1">
      <alignment horizontal="center" vertical="center"/>
      <protection hidden="1" locked="0"/>
    </xf>
    <xf numFmtId="0" fontId="21" fillId="24" borderId="19" xfId="0" applyFont="1" applyFill="1" applyBorder="1" applyAlignment="1" applyProtection="1">
      <alignment horizontal="center" vertical="center"/>
      <protection hidden="1" locked="0"/>
    </xf>
    <xf numFmtId="0" fontId="18" fillId="0" borderId="19" xfId="0" applyFont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/>
      <protection hidden="1"/>
    </xf>
    <xf numFmtId="0" fontId="18" fillId="24" borderId="19" xfId="0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Border="1" applyAlignment="1" applyProtection="1">
      <alignment horizontal="center" vertical="center" shrinkToFit="1"/>
      <protection hidden="1"/>
    </xf>
    <xf numFmtId="49" fontId="18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8" fillId="20" borderId="1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9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1" fillId="20" borderId="19" xfId="0" applyFont="1" applyFill="1" applyBorder="1" applyAlignment="1" applyProtection="1">
      <alignment horizontal="center" vertical="center" wrapText="1"/>
      <protection hidden="1"/>
    </xf>
    <xf numFmtId="0" fontId="20" fillId="20" borderId="20" xfId="0" applyFont="1" applyFill="1" applyBorder="1" applyAlignment="1" applyProtection="1">
      <alignment horizontal="center" vertical="center"/>
      <protection hidden="1"/>
    </xf>
    <xf numFmtId="0" fontId="21" fillId="20" borderId="21" xfId="0" applyFont="1" applyFill="1" applyBorder="1" applyAlignment="1" applyProtection="1">
      <alignment horizontal="center" vertical="center"/>
      <protection hidden="1"/>
    </xf>
    <xf numFmtId="0" fontId="21" fillId="20" borderId="22" xfId="0" applyFont="1" applyFill="1" applyBorder="1" applyAlignment="1" applyProtection="1">
      <alignment horizontal="center" vertical="center"/>
      <protection hidden="1"/>
    </xf>
    <xf numFmtId="0" fontId="21" fillId="20" borderId="23" xfId="0" applyFont="1" applyFill="1" applyBorder="1" applyAlignment="1" applyProtection="1">
      <alignment horizontal="center" vertical="center"/>
      <protection hidden="1"/>
    </xf>
    <xf numFmtId="0" fontId="21" fillId="20" borderId="24" xfId="0" applyFont="1" applyFill="1" applyBorder="1" applyAlignment="1" applyProtection="1">
      <alignment horizontal="center" vertical="center" wrapText="1"/>
      <protection hidden="1"/>
    </xf>
    <xf numFmtId="0" fontId="21" fillId="20" borderId="23" xfId="0" applyFont="1" applyFill="1" applyBorder="1" applyAlignment="1" applyProtection="1">
      <alignment horizontal="center" vertical="center" wrapText="1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18" fillId="24" borderId="19" xfId="0" applyFont="1" applyFill="1" applyBorder="1" applyAlignment="1" applyProtection="1">
      <alignment horizontal="center" vertical="center" shrinkToFit="1"/>
      <protection hidden="1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21" fillId="20" borderId="30" xfId="0" applyFont="1" applyFill="1" applyBorder="1" applyAlignment="1" applyProtection="1">
      <alignment horizontal="center" vertical="center" wrapText="1"/>
      <protection hidden="1"/>
    </xf>
    <xf numFmtId="0" fontId="21" fillId="20" borderId="31" xfId="0" applyFont="1" applyFill="1" applyBorder="1" applyAlignment="1" applyProtection="1">
      <alignment horizontal="center" vertical="center" wrapText="1"/>
      <protection hidden="1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alignment horizontal="center" vertical="center" wrapText="1"/>
      <protection hidden="1"/>
    </xf>
    <xf numFmtId="0" fontId="21" fillId="20" borderId="33" xfId="0" applyFont="1" applyFill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center" vertical="center"/>
      <protection hidden="1"/>
    </xf>
    <xf numFmtId="0" fontId="21" fillId="0" borderId="35" xfId="0" applyFont="1" applyBorder="1" applyAlignment="1" applyProtection="1">
      <alignment horizontal="center" vertical="center"/>
      <protection hidden="1"/>
    </xf>
    <xf numFmtId="0" fontId="18" fillId="0" borderId="34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18" fillId="25" borderId="35" xfId="0" applyFont="1" applyFill="1" applyBorder="1" applyAlignment="1" applyProtection="1">
      <alignment horizontal="center" vertical="center"/>
      <protection locked="0"/>
    </xf>
    <xf numFmtId="0" fontId="21" fillId="20" borderId="34" xfId="0" applyFont="1" applyFill="1" applyBorder="1" applyAlignment="1" applyProtection="1">
      <alignment horizontal="center" vertical="center" wrapText="1"/>
      <protection hidden="1"/>
    </xf>
    <xf numFmtId="0" fontId="21" fillId="20" borderId="35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right" vertical="center"/>
      <protection hidden="1"/>
    </xf>
    <xf numFmtId="0" fontId="18" fillId="0" borderId="19" xfId="0" applyFont="1" applyBorder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 locked="0"/>
    </xf>
    <xf numFmtId="0" fontId="18" fillId="25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0" fillId="20" borderId="19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1" fillId="20" borderId="19" xfId="0" applyFont="1" applyFill="1" applyBorder="1" applyAlignment="1" applyProtection="1">
      <alignment horizontal="center" vertical="center" wrapText="1"/>
      <protection locked="0"/>
    </xf>
    <xf numFmtId="0" fontId="21" fillId="20" borderId="37" xfId="0" applyFont="1" applyFill="1" applyBorder="1" applyAlignment="1" applyProtection="1">
      <alignment horizontal="center" vertical="center" wrapText="1"/>
      <protection locked="0"/>
    </xf>
    <xf numFmtId="0" fontId="21" fillId="20" borderId="38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21" fillId="0" borderId="39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21" fillId="20" borderId="30" xfId="0" applyFont="1" applyFill="1" applyBorder="1" applyAlignment="1" applyProtection="1">
      <alignment horizontal="center" vertical="center"/>
      <protection hidden="1"/>
    </xf>
    <xf numFmtId="0" fontId="21" fillId="20" borderId="31" xfId="0" applyFont="1" applyFill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25" borderId="33" xfId="0" applyFont="1" applyFill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alignment horizontal="center" vertical="center"/>
      <protection hidden="1"/>
    </xf>
    <xf numFmtId="0" fontId="21" fillId="20" borderId="33" xfId="0" applyFont="1" applyFill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24" borderId="26" xfId="0" applyFont="1" applyFill="1" applyBorder="1" applyAlignment="1" applyProtection="1">
      <alignment horizontal="center" vertical="center"/>
      <protection hidden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21" fillId="20" borderId="34" xfId="0" applyFont="1" applyFill="1" applyBorder="1" applyAlignment="1" applyProtection="1">
      <alignment horizontal="center" vertical="center"/>
      <protection hidden="1"/>
    </xf>
    <xf numFmtId="0" fontId="21" fillId="20" borderId="35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25" borderId="0" xfId="0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2" fontId="20" fillId="0" borderId="0" xfId="0" applyNumberFormat="1" applyFont="1" applyAlignment="1" applyProtection="1">
      <alignment horizontal="center" vertical="center"/>
      <protection hidden="1"/>
    </xf>
    <xf numFmtId="0" fontId="21" fillId="17" borderId="40" xfId="0" applyFont="1" applyFill="1" applyBorder="1" applyAlignment="1" applyProtection="1">
      <alignment horizontal="center" vertical="center"/>
      <protection hidden="1" locked="0"/>
    </xf>
    <xf numFmtId="0" fontId="21" fillId="17" borderId="41" xfId="0" applyFont="1" applyFill="1" applyBorder="1" applyAlignment="1" applyProtection="1">
      <alignment horizontal="center" vertical="center"/>
      <protection hidden="1" locked="0"/>
    </xf>
    <xf numFmtId="0" fontId="28" fillId="24" borderId="41" xfId="0" applyFont="1" applyFill="1" applyBorder="1" applyAlignment="1" applyProtection="1">
      <alignment horizontal="center" vertical="center"/>
      <protection hidden="1" locked="0"/>
    </xf>
    <xf numFmtId="0" fontId="21" fillId="17" borderId="42" xfId="0" applyFont="1" applyFill="1" applyBorder="1" applyAlignment="1" applyProtection="1">
      <alignment horizontal="center" vertical="center"/>
      <protection hidden="1" locked="0"/>
    </xf>
    <xf numFmtId="0" fontId="21" fillId="17" borderId="43" xfId="0" applyFont="1" applyFill="1" applyBorder="1" applyAlignment="1" applyProtection="1">
      <alignment horizontal="center" vertical="center"/>
      <protection hidden="1" locked="0"/>
    </xf>
    <xf numFmtId="0" fontId="21" fillId="26" borderId="19" xfId="0" applyFont="1" applyFill="1" applyBorder="1" applyAlignment="1" applyProtection="1">
      <alignment horizontal="center" vertical="center"/>
      <protection hidden="1" locked="0"/>
    </xf>
    <xf numFmtId="0" fontId="29" fillId="24" borderId="19" xfId="0" applyFont="1" applyFill="1" applyBorder="1" applyAlignment="1" applyProtection="1">
      <alignment horizontal="center" vertical="center" shrinkToFit="1"/>
      <protection locked="0"/>
    </xf>
    <xf numFmtId="49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18" fillId="20" borderId="19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8" fillId="0" borderId="44" xfId="0" applyFont="1" applyBorder="1" applyAlignment="1" applyProtection="1">
      <alignment horizontal="center" vertical="center"/>
      <protection hidden="1"/>
    </xf>
    <xf numFmtId="0" fontId="31" fillId="20" borderId="19" xfId="0" applyFont="1" applyFill="1" applyBorder="1" applyAlignment="1" applyProtection="1">
      <alignment horizontal="center" vertical="center" wrapText="1"/>
      <protection hidden="1"/>
    </xf>
    <xf numFmtId="0" fontId="20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45" xfId="0" applyFont="1" applyFill="1" applyBorder="1" applyAlignment="1" applyProtection="1">
      <alignment horizontal="center" vertical="center"/>
      <protection hidden="1"/>
    </xf>
    <xf numFmtId="0" fontId="21" fillId="20" borderId="21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0" fontId="18" fillId="0" borderId="27" xfId="0" applyFont="1" applyBorder="1" applyAlignment="1" applyProtection="1">
      <alignment horizontal="center" vertical="center" wrapText="1"/>
      <protection hidden="1"/>
    </xf>
    <xf numFmtId="0" fontId="18" fillId="0" borderId="46" xfId="0" applyFont="1" applyBorder="1" applyAlignment="1" applyProtection="1">
      <alignment horizontal="center" vertical="center" wrapText="1"/>
      <protection hidden="1"/>
    </xf>
    <xf numFmtId="0" fontId="18" fillId="0" borderId="47" xfId="0" applyFont="1" applyBorder="1" applyAlignment="1" applyProtection="1">
      <alignment horizontal="center" vertical="center" wrapText="1"/>
      <protection hidden="1"/>
    </xf>
    <xf numFmtId="0" fontId="18" fillId="0" borderId="48" xfId="0" applyFont="1" applyBorder="1" applyAlignment="1" applyProtection="1">
      <alignment horizontal="center" vertical="center" wrapText="1"/>
      <protection hidden="1"/>
    </xf>
    <xf numFmtId="0" fontId="29" fillId="24" borderId="19" xfId="0" applyFont="1" applyFill="1" applyBorder="1" applyAlignment="1" applyProtection="1">
      <alignment horizontal="center" vertical="center" shrinkToFit="1"/>
      <protection hidden="1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20" fillId="20" borderId="28" xfId="0" applyFont="1" applyFill="1" applyBorder="1" applyAlignment="1" applyProtection="1">
      <alignment horizontal="center" vertical="center" wrapText="1"/>
      <protection hidden="1"/>
    </xf>
    <xf numFmtId="0" fontId="20" fillId="20" borderId="29" xfId="0" applyFont="1" applyFill="1" applyBorder="1" applyAlignment="1" applyProtection="1">
      <alignment horizontal="center" vertical="center" wrapText="1"/>
      <protection hidden="1"/>
    </xf>
    <xf numFmtId="0" fontId="18" fillId="24" borderId="51" xfId="0" applyFont="1" applyFill="1" applyBorder="1" applyAlignment="1" applyProtection="1">
      <alignment horizontal="center" vertical="center" wrapText="1"/>
      <protection hidden="1"/>
    </xf>
    <xf numFmtId="0" fontId="29" fillId="24" borderId="19" xfId="0" applyFont="1" applyFill="1" applyBorder="1" applyAlignment="1" applyProtection="1">
      <alignment horizontal="center" vertical="center"/>
      <protection hidden="1"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1" borderId="20" xfId="0" applyFont="1" applyFill="1" applyBorder="1" applyAlignment="1" applyProtection="1">
      <alignment horizontal="center" vertical="center"/>
      <protection hidden="1"/>
    </xf>
    <xf numFmtId="0" fontId="20" fillId="20" borderId="32" xfId="0" applyFont="1" applyFill="1" applyBorder="1" applyAlignment="1" applyProtection="1">
      <alignment horizontal="center" vertical="center" wrapText="1"/>
      <protection hidden="1"/>
    </xf>
    <xf numFmtId="0" fontId="20" fillId="20" borderId="33" xfId="0" applyFont="1" applyFill="1" applyBorder="1" applyAlignment="1" applyProtection="1">
      <alignment horizontal="center" vertical="center" wrapText="1"/>
      <protection hidden="1"/>
    </xf>
    <xf numFmtId="0" fontId="18" fillId="0" borderId="51" xfId="0" applyFont="1" applyBorder="1" applyAlignment="1" applyProtection="1">
      <alignment horizontal="center" vertical="center" wrapText="1"/>
      <protection hidden="1"/>
    </xf>
    <xf numFmtId="0" fontId="18" fillId="25" borderId="19" xfId="0" applyFont="1" applyFill="1" applyBorder="1" applyAlignment="1" applyProtection="1">
      <alignment horizontal="center" vertical="center"/>
      <protection hidden="1"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21" fillId="20" borderId="12" xfId="0" applyFont="1" applyFill="1" applyBorder="1" applyAlignment="1" applyProtection="1">
      <alignment horizontal="center" vertical="center"/>
      <protection hidden="1"/>
    </xf>
    <xf numFmtId="0" fontId="21" fillId="20" borderId="43" xfId="0" applyFont="1" applyFill="1" applyBorder="1" applyAlignment="1" applyProtection="1">
      <alignment horizontal="center" vertical="center"/>
      <protection hidden="1"/>
    </xf>
    <xf numFmtId="0" fontId="21" fillId="0" borderId="32" xfId="0" applyFont="1" applyBorder="1" applyAlignment="1" applyProtection="1">
      <alignment horizontal="center" vertical="center"/>
      <protection hidden="1"/>
    </xf>
    <xf numFmtId="0" fontId="21" fillId="0" borderId="33" xfId="0" applyFont="1" applyBorder="1" applyAlignment="1" applyProtection="1">
      <alignment horizontal="center" vertical="center"/>
      <protection hidden="1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1" borderId="54" xfId="0" applyFont="1" applyFill="1" applyBorder="1" applyAlignment="1" applyProtection="1">
      <alignment horizontal="center" vertical="center"/>
      <protection hidden="1"/>
    </xf>
    <xf numFmtId="0" fontId="20" fillId="20" borderId="34" xfId="0" applyFont="1" applyFill="1" applyBorder="1" applyAlignment="1" applyProtection="1">
      <alignment horizontal="center" vertical="center" wrapText="1"/>
      <protection hidden="1"/>
    </xf>
    <xf numFmtId="0" fontId="20" fillId="20" borderId="35" xfId="0" applyFont="1" applyFill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center" vertical="center"/>
      <protection hidden="1"/>
    </xf>
    <xf numFmtId="0" fontId="21" fillId="0" borderId="35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right" vertical="center" shrinkToFit="1"/>
      <protection hidden="1"/>
    </xf>
    <xf numFmtId="0" fontId="18" fillId="0" borderId="19" xfId="0" applyFont="1" applyBorder="1" applyAlignment="1" applyProtection="1">
      <alignment horizontal="center" vertical="center"/>
      <protection hidden="1" locked="0"/>
    </xf>
    <xf numFmtId="0" fontId="32" fillId="0" borderId="0" xfId="0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shrinkToFit="1"/>
      <protection hidden="1"/>
    </xf>
    <xf numFmtId="0" fontId="32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174" fontId="0" fillId="0" borderId="0" xfId="0" applyNumberFormat="1" applyFont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72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8" fillId="0" borderId="44" xfId="0" applyFont="1" applyBorder="1" applyAlignment="1" applyProtection="1">
      <alignment horizontal="center" vertical="center"/>
      <protection hidden="1"/>
    </xf>
    <xf numFmtId="0" fontId="21" fillId="20" borderId="41" xfId="0" applyFont="1" applyFill="1" applyBorder="1" applyAlignment="1" applyProtection="1">
      <alignment horizontal="center" vertical="center"/>
      <protection hidden="1"/>
    </xf>
    <xf numFmtId="0" fontId="21" fillId="20" borderId="12" xfId="0" applyFont="1" applyFill="1" applyBorder="1" applyAlignment="1" applyProtection="1">
      <alignment horizontal="center" vertical="center" wrapText="1"/>
      <protection hidden="1"/>
    </xf>
    <xf numFmtId="0" fontId="21" fillId="20" borderId="41" xfId="0" applyFont="1" applyFill="1" applyBorder="1" applyAlignment="1" applyProtection="1">
      <alignment horizontal="center" vertical="center" wrapText="1"/>
      <protection hidden="1"/>
    </xf>
    <xf numFmtId="0" fontId="21" fillId="20" borderId="55" xfId="0" applyFont="1" applyFill="1" applyBorder="1" applyAlignment="1" applyProtection="1">
      <alignment horizontal="center" vertical="center" wrapText="1"/>
      <protection hidden="1"/>
    </xf>
    <xf numFmtId="0" fontId="18" fillId="0" borderId="56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 wrapText="1"/>
      <protection hidden="1"/>
    </xf>
    <xf numFmtId="0" fontId="18" fillId="0" borderId="20" xfId="0" applyFont="1" applyBorder="1" applyAlignment="1" applyProtection="1">
      <alignment horizontal="center" vertical="center" shrinkToFit="1"/>
      <protection hidden="1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20" fillId="20" borderId="49" xfId="0" applyFont="1" applyFill="1" applyBorder="1" applyAlignment="1" applyProtection="1">
      <alignment horizontal="center" vertical="center" wrapText="1"/>
      <protection hidden="1"/>
    </xf>
    <xf numFmtId="0" fontId="35" fillId="0" borderId="56" xfId="0" applyFont="1" applyFill="1" applyBorder="1" applyAlignment="1" applyProtection="1">
      <alignment horizontal="center" vertical="center"/>
      <protection hidden="1"/>
    </xf>
    <xf numFmtId="0" fontId="28" fillId="24" borderId="19" xfId="0" applyFont="1" applyFill="1" applyBorder="1" applyAlignment="1" applyProtection="1">
      <alignment horizontal="center" vertical="center"/>
      <protection hidden="1" locked="0"/>
    </xf>
    <xf numFmtId="0" fontId="20" fillId="20" borderId="25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25" borderId="25" xfId="0" applyFont="1" applyFill="1" applyBorder="1" applyAlignment="1" applyProtection="1">
      <alignment horizontal="center" vertical="center"/>
      <protection locked="0"/>
    </xf>
    <xf numFmtId="0" fontId="21" fillId="20" borderId="30" xfId="0" applyFont="1" applyFill="1" applyBorder="1" applyAlignment="1" applyProtection="1">
      <alignment horizontal="center" vertical="center"/>
      <protection hidden="1"/>
    </xf>
    <xf numFmtId="0" fontId="21" fillId="20" borderId="31" xfId="0" applyFont="1" applyFill="1" applyBorder="1" applyAlignment="1" applyProtection="1">
      <alignment horizontal="center" vertical="center"/>
      <protection hidden="1"/>
    </xf>
    <xf numFmtId="0" fontId="18" fillId="0" borderId="53" xfId="0" applyFont="1" applyFill="1" applyBorder="1" applyAlignment="1" applyProtection="1">
      <alignment horizontal="center" vertical="center"/>
      <protection locked="0"/>
    </xf>
    <xf numFmtId="0" fontId="20" fillId="20" borderId="53" xfId="0" applyFont="1" applyFill="1" applyBorder="1" applyAlignment="1" applyProtection="1">
      <alignment horizontal="center" vertical="center" wrapText="1"/>
      <protection hidden="1"/>
    </xf>
    <xf numFmtId="0" fontId="32" fillId="25" borderId="0" xfId="0" applyFont="1" applyFill="1" applyBorder="1" applyAlignment="1" applyProtection="1">
      <alignment horizontal="center" vertical="center"/>
      <protection hidden="1"/>
    </xf>
    <xf numFmtId="0" fontId="28" fillId="24" borderId="43" xfId="0" applyFont="1" applyFill="1" applyBorder="1" applyAlignment="1" applyProtection="1">
      <alignment horizontal="center" vertical="center"/>
      <protection hidden="1" locked="0"/>
    </xf>
    <xf numFmtId="0" fontId="21" fillId="25" borderId="19" xfId="0" applyFont="1" applyFill="1" applyBorder="1" applyAlignment="1" applyProtection="1">
      <alignment horizontal="center" vertical="center"/>
      <protection hidden="1" locked="0"/>
    </xf>
    <xf numFmtId="0" fontId="18" fillId="0" borderId="26" xfId="0" applyFont="1" applyFill="1" applyBorder="1" applyAlignment="1" applyProtection="1">
      <alignment horizontal="center" vertical="center"/>
      <protection hidden="1"/>
    </xf>
    <xf numFmtId="0" fontId="18" fillId="20" borderId="26" xfId="0" applyFont="1" applyFill="1" applyBorder="1" applyAlignment="1" applyProtection="1">
      <alignment horizontal="center" vertical="center"/>
      <protection hidden="1"/>
    </xf>
    <xf numFmtId="0" fontId="18" fillId="20" borderId="27" xfId="0" applyFont="1" applyFill="1" applyBorder="1" applyAlignment="1" applyProtection="1">
      <alignment horizontal="center" vertical="center"/>
      <protection hidden="1"/>
    </xf>
    <xf numFmtId="0" fontId="18" fillId="25" borderId="36" xfId="0" applyFont="1" applyFill="1" applyBorder="1" applyAlignment="1" applyProtection="1">
      <alignment horizontal="center" vertical="center"/>
      <protection locked="0"/>
    </xf>
    <xf numFmtId="0" fontId="18" fillId="25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V27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N28" sqref="N2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6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4" t="s">
        <v>0</v>
      </c>
      <c r="Q1" s="4"/>
      <c r="R1" s="4"/>
      <c r="S1" s="5"/>
      <c r="T1" s="5"/>
    </row>
    <row r="2" spans="6:22" ht="16.5" customHeight="1" thickBot="1">
      <c r="F2" s="7" t="s">
        <v>1</v>
      </c>
      <c r="G2" s="8" t="s">
        <v>2</v>
      </c>
      <c r="H2" s="1">
        <v>3</v>
      </c>
      <c r="J2" s="9" t="s">
        <v>3</v>
      </c>
      <c r="K2" s="10">
        <f ca="1">TODAY()</f>
        <v>41715</v>
      </c>
      <c r="L2" s="10"/>
      <c r="M2" s="10"/>
      <c r="N2" s="10"/>
      <c r="P2" s="11" t="s">
        <v>4</v>
      </c>
      <c r="Q2" s="11"/>
      <c r="R2" s="12"/>
      <c r="S2" s="13"/>
      <c r="T2" s="13"/>
      <c r="U2" s="14"/>
      <c r="V2" s="13"/>
    </row>
    <row r="3" spans="16:22" ht="13.5" customHeight="1" thickBot="1">
      <c r="P3" s="15"/>
      <c r="Q3" s="15"/>
      <c r="R3" s="16"/>
      <c r="S3" s="13"/>
      <c r="T3" s="13"/>
      <c r="U3" s="13"/>
      <c r="V3" s="13"/>
    </row>
    <row r="4" spans="6:10" ht="11.25">
      <c r="F4" s="17"/>
      <c r="G4" s="18"/>
      <c r="J4" s="1" t="s">
        <v>5</v>
      </c>
    </row>
    <row r="5" spans="6:10" ht="11.25">
      <c r="F5" s="17" t="s">
        <v>6</v>
      </c>
      <c r="G5" s="19"/>
      <c r="J5" s="9" t="s">
        <v>7</v>
      </c>
    </row>
    <row r="6" spans="7:21" ht="11.25">
      <c r="G6" s="20"/>
      <c r="H6" s="9"/>
      <c r="I6" s="9"/>
      <c r="J6" s="9"/>
      <c r="K6" s="9"/>
      <c r="U6" s="21"/>
    </row>
    <row r="8" spans="1:22" s="3" customFormat="1" ht="20.25" customHeight="1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5" t="s">
        <v>15</v>
      </c>
      <c r="I8" s="25" t="s">
        <v>16</v>
      </c>
      <c r="J8" s="25" t="s">
        <v>17</v>
      </c>
      <c r="K8" s="25" t="s">
        <v>18</v>
      </c>
      <c r="L8" s="25" t="s">
        <v>19</v>
      </c>
      <c r="M8" s="25" t="s">
        <v>20</v>
      </c>
      <c r="N8" s="26" t="s">
        <v>21</v>
      </c>
      <c r="O8" s="25" t="s">
        <v>22</v>
      </c>
      <c r="P8" s="25" t="s">
        <v>23</v>
      </c>
      <c r="Q8" s="26" t="s">
        <v>24</v>
      </c>
      <c r="R8" s="25" t="s">
        <v>25</v>
      </c>
      <c r="S8" s="25" t="s">
        <v>26</v>
      </c>
      <c r="T8" s="25" t="s">
        <v>27</v>
      </c>
      <c r="U8" s="26" t="s">
        <v>28</v>
      </c>
      <c r="V8" s="26" t="s">
        <v>29</v>
      </c>
    </row>
    <row r="9" spans="1:22" ht="34.5" customHeight="1">
      <c r="A9" s="27" t="s">
        <v>30</v>
      </c>
      <c r="B9" s="27">
        <v>35</v>
      </c>
      <c r="C9" s="28">
        <f aca="true" ca="1" t="shared" si="0" ref="C9:C14">OFFSET(C9,8,0)</f>
        <v>1</v>
      </c>
      <c r="D9" s="29" t="s">
        <v>31</v>
      </c>
      <c r="E9" s="27" t="s">
        <v>32</v>
      </c>
      <c r="F9" s="27">
        <v>65</v>
      </c>
      <c r="G9" s="30" t="s">
        <v>33</v>
      </c>
      <c r="H9" s="31" t="s">
        <v>34</v>
      </c>
      <c r="I9" s="32"/>
      <c r="J9" s="32"/>
      <c r="K9" s="31" t="s">
        <v>34</v>
      </c>
      <c r="L9" s="32"/>
      <c r="M9" s="32"/>
      <c r="N9" s="31"/>
      <c r="O9" s="32"/>
      <c r="P9" s="32"/>
      <c r="Q9" s="31"/>
      <c r="R9" s="32"/>
      <c r="S9" s="32"/>
      <c r="T9" s="32"/>
      <c r="U9" s="31"/>
      <c r="V9" s="32"/>
    </row>
    <row r="10" spans="1:22" ht="34.5" customHeight="1">
      <c r="A10" s="27" t="s">
        <v>30</v>
      </c>
      <c r="B10" s="27">
        <v>35</v>
      </c>
      <c r="C10" s="28">
        <f ca="1" t="shared" si="0"/>
        <v>2</v>
      </c>
      <c r="D10" s="29" t="s">
        <v>35</v>
      </c>
      <c r="E10" s="27" t="s">
        <v>32</v>
      </c>
      <c r="F10" s="27">
        <v>66</v>
      </c>
      <c r="G10" s="30" t="s">
        <v>36</v>
      </c>
      <c r="H10" s="31" t="s">
        <v>37</v>
      </c>
      <c r="I10" s="32"/>
      <c r="J10" s="32"/>
      <c r="K10" s="32"/>
      <c r="L10" s="32"/>
      <c r="M10" s="31" t="s">
        <v>37</v>
      </c>
      <c r="N10" s="32"/>
      <c r="O10" s="31" t="s">
        <v>34</v>
      </c>
      <c r="P10" s="32"/>
      <c r="Q10" s="32"/>
      <c r="R10" s="31" t="s">
        <v>38</v>
      </c>
      <c r="S10" s="32"/>
      <c r="T10" s="32"/>
      <c r="U10" s="32"/>
      <c r="V10" s="31"/>
    </row>
    <row r="11" spans="1:22" ht="34.5" customHeight="1">
      <c r="A11" s="27" t="s">
        <v>39</v>
      </c>
      <c r="B11" s="27">
        <v>44</v>
      </c>
      <c r="C11" s="28">
        <f ca="1" t="shared" si="0"/>
        <v>3</v>
      </c>
      <c r="D11" s="33" t="s">
        <v>40</v>
      </c>
      <c r="E11" s="27" t="s">
        <v>32</v>
      </c>
      <c r="F11" s="27">
        <v>72</v>
      </c>
      <c r="G11" s="30" t="s">
        <v>41</v>
      </c>
      <c r="H11" s="32"/>
      <c r="I11" s="31" t="s">
        <v>42</v>
      </c>
      <c r="J11" s="32"/>
      <c r="K11" s="32"/>
      <c r="L11" s="31" t="s">
        <v>43</v>
      </c>
      <c r="M11" s="32"/>
      <c r="N11" s="31"/>
      <c r="O11" s="32"/>
      <c r="P11" s="32"/>
      <c r="Q11" s="32"/>
      <c r="R11" s="32"/>
      <c r="S11" s="31" t="s">
        <v>34</v>
      </c>
      <c r="T11" s="32"/>
      <c r="U11" s="32"/>
      <c r="V11" s="31"/>
    </row>
    <row r="12" spans="1:22" ht="34.5" customHeight="1">
      <c r="A12" s="27" t="s">
        <v>39</v>
      </c>
      <c r="B12" s="27">
        <v>44</v>
      </c>
      <c r="C12" s="28">
        <f ca="1" t="shared" si="0"/>
        <v>4</v>
      </c>
      <c r="D12" s="29" t="s">
        <v>44</v>
      </c>
      <c r="E12" s="27" t="s">
        <v>32</v>
      </c>
      <c r="F12" s="27">
        <v>79</v>
      </c>
      <c r="G12" s="30" t="s">
        <v>45</v>
      </c>
      <c r="H12" s="32"/>
      <c r="I12" s="31" t="s">
        <v>46</v>
      </c>
      <c r="J12" s="32"/>
      <c r="K12" s="31" t="s">
        <v>47</v>
      </c>
      <c r="L12" s="32"/>
      <c r="M12" s="32"/>
      <c r="N12" s="32"/>
      <c r="O12" s="32"/>
      <c r="P12" s="31" t="s">
        <v>34</v>
      </c>
      <c r="Q12" s="32"/>
      <c r="R12" s="31" t="s">
        <v>34</v>
      </c>
      <c r="S12" s="32"/>
      <c r="T12" s="31" t="s">
        <v>34</v>
      </c>
      <c r="U12" s="32"/>
      <c r="V12" s="32"/>
    </row>
    <row r="13" spans="1:22" ht="34.5" customHeight="1">
      <c r="A13" s="27" t="s">
        <v>39</v>
      </c>
      <c r="B13" s="27">
        <v>49</v>
      </c>
      <c r="C13" s="28">
        <f ca="1" t="shared" si="0"/>
        <v>5</v>
      </c>
      <c r="D13" s="33" t="s">
        <v>48</v>
      </c>
      <c r="E13" s="27" t="s">
        <v>32</v>
      </c>
      <c r="F13" s="27">
        <v>80</v>
      </c>
      <c r="G13" s="30" t="s">
        <v>49</v>
      </c>
      <c r="H13" s="32"/>
      <c r="I13" s="32"/>
      <c r="J13" s="31" t="s">
        <v>34</v>
      </c>
      <c r="K13" s="32"/>
      <c r="L13" s="32"/>
      <c r="M13" s="31" t="s">
        <v>47</v>
      </c>
      <c r="N13" s="32"/>
      <c r="O13" s="32"/>
      <c r="P13" s="31" t="s">
        <v>50</v>
      </c>
      <c r="Q13" s="32"/>
      <c r="R13" s="32"/>
      <c r="S13" s="31" t="s">
        <v>47</v>
      </c>
      <c r="T13" s="32"/>
      <c r="U13" s="31"/>
      <c r="V13" s="32"/>
    </row>
    <row r="14" spans="1:22" ht="34.5" customHeight="1">
      <c r="A14" s="27" t="s">
        <v>30</v>
      </c>
      <c r="B14" s="27">
        <v>35</v>
      </c>
      <c r="C14" s="28">
        <f ca="1" t="shared" si="0"/>
        <v>6</v>
      </c>
      <c r="D14" s="33" t="s">
        <v>51</v>
      </c>
      <c r="E14" s="27" t="s">
        <v>32</v>
      </c>
      <c r="F14" s="27">
        <v>80</v>
      </c>
      <c r="G14" s="30" t="s">
        <v>36</v>
      </c>
      <c r="H14" s="32"/>
      <c r="I14" s="32"/>
      <c r="J14" s="31" t="s">
        <v>50</v>
      </c>
      <c r="K14" s="32"/>
      <c r="L14" s="31" t="s">
        <v>52</v>
      </c>
      <c r="M14" s="32"/>
      <c r="N14" s="32"/>
      <c r="O14" s="31" t="s">
        <v>47</v>
      </c>
      <c r="P14" s="32"/>
      <c r="Q14" s="31"/>
      <c r="R14" s="32"/>
      <c r="S14" s="32"/>
      <c r="T14" s="31" t="s">
        <v>53</v>
      </c>
      <c r="U14" s="32"/>
      <c r="V14" s="32"/>
    </row>
    <row r="15" spans="4:22" ht="24" customHeight="1" thickBot="1">
      <c r="D15" s="34"/>
      <c r="E15" s="34"/>
      <c r="F15" s="34"/>
      <c r="G15" s="34"/>
      <c r="H15" s="3"/>
      <c r="I15" s="3"/>
      <c r="J15" s="3"/>
      <c r="K15" s="3"/>
      <c r="L15" s="3"/>
      <c r="M15" s="35"/>
      <c r="N15" s="35"/>
      <c r="O15" s="35"/>
      <c r="P15" s="35"/>
      <c r="Q15" s="3"/>
      <c r="R15" s="3"/>
      <c r="S15" s="3"/>
      <c r="T15" s="3"/>
      <c r="U15" s="3"/>
      <c r="V15" s="3"/>
    </row>
    <row r="16" spans="1:22" ht="24" customHeight="1" thickBot="1">
      <c r="A16" s="22" t="s">
        <v>8</v>
      </c>
      <c r="B16" s="22" t="s">
        <v>9</v>
      </c>
      <c r="C16" s="23" t="s">
        <v>10</v>
      </c>
      <c r="D16" s="23" t="s">
        <v>11</v>
      </c>
      <c r="E16" s="24" t="s">
        <v>12</v>
      </c>
      <c r="F16" s="36" t="s">
        <v>54</v>
      </c>
      <c r="G16" s="37" t="s">
        <v>14</v>
      </c>
      <c r="H16" s="38" t="s">
        <v>55</v>
      </c>
      <c r="I16" s="39" t="s">
        <v>56</v>
      </c>
      <c r="J16" s="39" t="s">
        <v>57</v>
      </c>
      <c r="K16" s="39" t="s">
        <v>58</v>
      </c>
      <c r="L16" s="40" t="s">
        <v>59</v>
      </c>
      <c r="M16" s="41" t="s">
        <v>60</v>
      </c>
      <c r="N16" s="42"/>
      <c r="O16" s="43" t="s">
        <v>61</v>
      </c>
      <c r="P16" s="44" t="s">
        <v>62</v>
      </c>
      <c r="Q16" s="45"/>
      <c r="R16" s="3"/>
      <c r="S16" s="46"/>
      <c r="T16" s="47" t="s">
        <v>63</v>
      </c>
      <c r="U16" s="47"/>
      <c r="V16" s="3"/>
    </row>
    <row r="17" spans="1:22" ht="27" customHeight="1" thickBot="1">
      <c r="A17" s="27" t="str">
        <f aca="true" ca="1" t="shared" si="1" ref="A17:B22">OFFSET(A17,-8,0)</f>
        <v>BRE</v>
      </c>
      <c r="B17" s="27">
        <f ca="1" t="shared" si="1"/>
        <v>35</v>
      </c>
      <c r="C17" s="22">
        <v>1</v>
      </c>
      <c r="D17" s="48" t="str">
        <f aca="true" ca="1" t="shared" si="2" ref="D17:E22">OFFSET(D17,-8,0)</f>
        <v>PINCEMIN Olivier</v>
      </c>
      <c r="E17" s="27" t="str">
        <f ca="1" t="shared" si="2"/>
        <v>2</v>
      </c>
      <c r="F17" s="27">
        <v>0</v>
      </c>
      <c r="G17" s="27" t="str">
        <f aca="true" ca="1" t="shared" si="3" ref="G17:G22">OFFSET(G17,-8,0)</f>
        <v>KAWATOKAN JC PORTES D ILLE</v>
      </c>
      <c r="H17" s="49">
        <v>0</v>
      </c>
      <c r="I17" s="50">
        <v>0</v>
      </c>
      <c r="J17" s="50" t="s">
        <v>64</v>
      </c>
      <c r="K17" s="50"/>
      <c r="L17" s="51"/>
      <c r="M17" s="52">
        <f aca="true" t="shared" si="4" ref="M17:M22">SUM(H17:L17)</f>
        <v>0</v>
      </c>
      <c r="N17" s="53"/>
      <c r="O17" s="43"/>
      <c r="P17" s="44">
        <f aca="true" ca="1" t="shared" si="5" ref="P17:P22">SUM(OFFSET(P17,0,-10),OFFSET(P17,0,-3))</f>
        <v>0</v>
      </c>
      <c r="Q17" s="45"/>
      <c r="R17" s="3"/>
      <c r="S17" s="3"/>
      <c r="T17" s="38" t="s">
        <v>65</v>
      </c>
      <c r="U17" s="40" t="s">
        <v>66</v>
      </c>
      <c r="V17" s="3"/>
    </row>
    <row r="18" spans="1:22" ht="27" customHeight="1" thickBot="1">
      <c r="A18" s="27" t="str">
        <f ca="1" t="shared" si="1"/>
        <v>BRE</v>
      </c>
      <c r="B18" s="27">
        <f ca="1" t="shared" si="1"/>
        <v>35</v>
      </c>
      <c r="C18" s="22">
        <v>2</v>
      </c>
      <c r="D18" s="48" t="str">
        <f ca="1" t="shared" si="2"/>
        <v>CLAUSS Philippe</v>
      </c>
      <c r="E18" s="27" t="str">
        <f ca="1" t="shared" si="2"/>
        <v>2</v>
      </c>
      <c r="F18" s="27">
        <v>10</v>
      </c>
      <c r="G18" s="27" t="str">
        <f ca="1" t="shared" si="3"/>
        <v>OLYMPIQUE CL CESSON</v>
      </c>
      <c r="H18" s="54">
        <v>7</v>
      </c>
      <c r="I18" s="55">
        <v>0</v>
      </c>
      <c r="J18" s="55">
        <v>0</v>
      </c>
      <c r="K18" s="55">
        <v>0</v>
      </c>
      <c r="L18" s="56" t="s">
        <v>64</v>
      </c>
      <c r="M18" s="57">
        <f t="shared" si="4"/>
        <v>7</v>
      </c>
      <c r="N18" s="58"/>
      <c r="O18" s="43"/>
      <c r="P18" s="44">
        <f ca="1" t="shared" si="5"/>
        <v>17</v>
      </c>
      <c r="Q18" s="45"/>
      <c r="R18" s="3"/>
      <c r="S18" s="3"/>
      <c r="T18" s="59">
        <v>7</v>
      </c>
      <c r="U18" s="60">
        <v>10</v>
      </c>
      <c r="V18" s="3"/>
    </row>
    <row r="19" spans="1:22" ht="27" customHeight="1">
      <c r="A19" s="27" t="str">
        <f ca="1" t="shared" si="1"/>
        <v>PDL</v>
      </c>
      <c r="B19" s="27">
        <f ca="1" t="shared" si="1"/>
        <v>44</v>
      </c>
      <c r="C19" s="22">
        <v>3</v>
      </c>
      <c r="D19" s="27" t="str">
        <f ca="1" t="shared" si="2"/>
        <v>BURNEL Didier</v>
      </c>
      <c r="E19" s="27" t="str">
        <f ca="1" t="shared" si="2"/>
        <v>2</v>
      </c>
      <c r="F19" s="27">
        <v>47</v>
      </c>
      <c r="G19" s="27" t="str">
        <f ca="1" t="shared" si="3"/>
        <v>CS MONTOIRIN JUDO</v>
      </c>
      <c r="H19" s="54">
        <v>0</v>
      </c>
      <c r="I19" s="55">
        <v>0</v>
      </c>
      <c r="J19" s="55">
        <v>0</v>
      </c>
      <c r="K19" s="55"/>
      <c r="L19" s="56"/>
      <c r="M19" s="57">
        <f t="shared" si="4"/>
        <v>0</v>
      </c>
      <c r="N19" s="58"/>
      <c r="O19" s="43"/>
      <c r="P19" s="44">
        <f ca="1" t="shared" si="5"/>
        <v>47</v>
      </c>
      <c r="Q19" s="45"/>
      <c r="R19" s="3"/>
      <c r="S19" s="3"/>
      <c r="T19" s="3"/>
      <c r="U19" s="3"/>
      <c r="V19" s="3"/>
    </row>
    <row r="20" spans="1:22" ht="27" customHeight="1">
      <c r="A20" s="27" t="str">
        <f ca="1" t="shared" si="1"/>
        <v>PDL</v>
      </c>
      <c r="B20" s="27">
        <f ca="1" t="shared" si="1"/>
        <v>44</v>
      </c>
      <c r="C20" s="22">
        <v>4</v>
      </c>
      <c r="D20" s="48" t="str">
        <f ca="1" t="shared" si="2"/>
        <v>GUILLOT Lionel</v>
      </c>
      <c r="E20" s="27" t="str">
        <f ca="1" t="shared" si="2"/>
        <v>2</v>
      </c>
      <c r="F20" s="27">
        <v>0</v>
      </c>
      <c r="G20" s="27" t="str">
        <f ca="1" t="shared" si="3"/>
        <v>JUDO CLUB NANTES</v>
      </c>
      <c r="H20" s="54">
        <v>7</v>
      </c>
      <c r="I20" s="55">
        <v>10</v>
      </c>
      <c r="J20" s="55">
        <v>0</v>
      </c>
      <c r="K20" s="55">
        <v>0</v>
      </c>
      <c r="L20" s="56">
        <v>0</v>
      </c>
      <c r="M20" s="57">
        <f t="shared" si="4"/>
        <v>17</v>
      </c>
      <c r="N20" s="58"/>
      <c r="O20" s="43"/>
      <c r="P20" s="44">
        <f ca="1" t="shared" si="5"/>
        <v>17</v>
      </c>
      <c r="Q20" s="45"/>
      <c r="R20" s="3"/>
      <c r="S20" s="3"/>
      <c r="T20" s="3"/>
      <c r="U20" s="3"/>
      <c r="V20" s="3"/>
    </row>
    <row r="21" spans="1:22" ht="27" customHeight="1">
      <c r="A21" s="27" t="str">
        <f ca="1" t="shared" si="1"/>
        <v>PDL</v>
      </c>
      <c r="B21" s="27">
        <f ca="1" t="shared" si="1"/>
        <v>49</v>
      </c>
      <c r="C21" s="22">
        <v>5</v>
      </c>
      <c r="D21" s="27" t="str">
        <f ca="1" t="shared" si="2"/>
        <v>BOSSE Olivier</v>
      </c>
      <c r="E21" s="27" t="str">
        <f ca="1" t="shared" si="2"/>
        <v>2</v>
      </c>
      <c r="F21" s="27">
        <v>0</v>
      </c>
      <c r="G21" s="27" t="str">
        <f ca="1" t="shared" si="3"/>
        <v>J C DES MAUGES</v>
      </c>
      <c r="H21" s="54">
        <v>0</v>
      </c>
      <c r="I21" s="55">
        <v>10</v>
      </c>
      <c r="J21" s="55">
        <v>10</v>
      </c>
      <c r="K21" s="55">
        <v>10</v>
      </c>
      <c r="L21" s="56"/>
      <c r="M21" s="57">
        <f t="shared" si="4"/>
        <v>30</v>
      </c>
      <c r="N21" s="58"/>
      <c r="O21" s="43"/>
      <c r="P21" s="44">
        <f ca="1" t="shared" si="5"/>
        <v>30</v>
      </c>
      <c r="Q21" s="45"/>
      <c r="R21" s="3"/>
      <c r="S21" s="3"/>
      <c r="T21" s="3"/>
      <c r="U21" s="3"/>
      <c r="V21" s="3"/>
    </row>
    <row r="22" spans="1:22" ht="27" customHeight="1" thickBot="1">
      <c r="A22" s="27" t="str">
        <f ca="1" t="shared" si="1"/>
        <v>BRE</v>
      </c>
      <c r="B22" s="27">
        <f ca="1" t="shared" si="1"/>
        <v>35</v>
      </c>
      <c r="C22" s="22">
        <v>6</v>
      </c>
      <c r="D22" s="27" t="str">
        <f ca="1" t="shared" si="2"/>
        <v>CHATEL Nicolas</v>
      </c>
      <c r="E22" s="27" t="str">
        <f ca="1" t="shared" si="2"/>
        <v>2</v>
      </c>
      <c r="F22" s="27">
        <v>40</v>
      </c>
      <c r="G22" s="27" t="str">
        <f ca="1" t="shared" si="3"/>
        <v>OLYMPIQUE CL CESSON</v>
      </c>
      <c r="H22" s="61">
        <v>10</v>
      </c>
      <c r="I22" s="62">
        <v>10</v>
      </c>
      <c r="J22" s="62">
        <v>10</v>
      </c>
      <c r="K22" s="62">
        <v>10</v>
      </c>
      <c r="L22" s="63">
        <v>10</v>
      </c>
      <c r="M22" s="64">
        <f t="shared" si="4"/>
        <v>50</v>
      </c>
      <c r="N22" s="65"/>
      <c r="O22" s="43"/>
      <c r="P22" s="44">
        <f ca="1" t="shared" si="5"/>
        <v>90</v>
      </c>
      <c r="Q22" s="45"/>
      <c r="R22" s="3"/>
      <c r="S22" s="3"/>
      <c r="T22" s="3"/>
      <c r="U22" s="3"/>
      <c r="V22" s="3"/>
    </row>
    <row r="23" spans="3:14" ht="11.25">
      <c r="C23" s="1"/>
      <c r="D23" s="66"/>
      <c r="E23" s="66"/>
      <c r="F23" s="66"/>
      <c r="G23" s="66"/>
      <c r="H23" s="66"/>
      <c r="I23" s="66"/>
      <c r="J23" s="66"/>
      <c r="K23" s="66"/>
      <c r="L23" s="66"/>
      <c r="N23" s="1" t="s">
        <v>67</v>
      </c>
    </row>
    <row r="24" spans="3:22" ht="11.25" hidden="1">
      <c r="C24" s="6">
        <f>COUNT(H17:L22)/2</f>
        <v>11.5</v>
      </c>
      <c r="G24" s="67" t="s">
        <v>68</v>
      </c>
      <c r="H24" s="68">
        <v>1</v>
      </c>
      <c r="I24" s="68">
        <v>2</v>
      </c>
      <c r="J24" s="68">
        <v>3</v>
      </c>
      <c r="K24" s="68">
        <v>4</v>
      </c>
      <c r="L24" s="68">
        <v>5</v>
      </c>
      <c r="M24" s="68">
        <v>6</v>
      </c>
      <c r="N24" s="68"/>
      <c r="O24" s="68">
        <v>7</v>
      </c>
      <c r="P24" s="68">
        <v>8</v>
      </c>
      <c r="Q24" s="68"/>
      <c r="R24" s="68">
        <v>9</v>
      </c>
      <c r="S24" s="68">
        <v>10</v>
      </c>
      <c r="T24" s="68">
        <v>11</v>
      </c>
      <c r="U24" s="68"/>
      <c r="V24" s="68"/>
    </row>
    <row r="25" spans="7:22" ht="11.25" hidden="1">
      <c r="G25" s="67" t="s">
        <v>69</v>
      </c>
      <c r="H25" s="68">
        <v>1</v>
      </c>
      <c r="I25" s="68">
        <v>1</v>
      </c>
      <c r="J25" s="68">
        <v>1</v>
      </c>
      <c r="K25" s="68">
        <v>2</v>
      </c>
      <c r="L25" s="68">
        <v>2</v>
      </c>
      <c r="M25" s="68">
        <v>2</v>
      </c>
      <c r="N25" s="68"/>
      <c r="O25" s="68">
        <v>3</v>
      </c>
      <c r="P25" s="68">
        <v>3</v>
      </c>
      <c r="Q25" s="68"/>
      <c r="R25" s="68">
        <v>4</v>
      </c>
      <c r="S25" s="68">
        <v>3</v>
      </c>
      <c r="T25" s="68">
        <v>5</v>
      </c>
      <c r="U25" s="68"/>
      <c r="V25" s="68"/>
    </row>
    <row r="26" spans="7:22" ht="11.25" hidden="1">
      <c r="G26" s="67" t="s">
        <v>70</v>
      </c>
      <c r="H26" s="69">
        <v>1</v>
      </c>
      <c r="I26" s="69">
        <v>1</v>
      </c>
      <c r="J26" s="69">
        <v>1</v>
      </c>
      <c r="K26" s="69">
        <v>2</v>
      </c>
      <c r="L26" s="69">
        <v>2</v>
      </c>
      <c r="M26" s="68">
        <v>2</v>
      </c>
      <c r="N26" s="68"/>
      <c r="O26" s="68">
        <v>3</v>
      </c>
      <c r="P26" s="68">
        <v>3</v>
      </c>
      <c r="Q26" s="68"/>
      <c r="R26" s="68">
        <v>4</v>
      </c>
      <c r="S26" s="68">
        <v>4</v>
      </c>
      <c r="T26" s="68">
        <v>4</v>
      </c>
      <c r="U26" s="68"/>
      <c r="V26" s="68"/>
    </row>
    <row r="27" spans="8:12" ht="11.25">
      <c r="H27" s="70" t="s">
        <v>71</v>
      </c>
      <c r="I27" s="70"/>
      <c r="J27" s="70"/>
      <c r="K27" s="70"/>
      <c r="L27" s="70"/>
    </row>
  </sheetData>
  <sheetProtection formatCells="0"/>
  <mergeCells count="23">
    <mergeCell ref="G4:G6"/>
    <mergeCell ref="K2:N2"/>
    <mergeCell ref="P2:P3"/>
    <mergeCell ref="H27:L27"/>
    <mergeCell ref="M22:N22"/>
    <mergeCell ref="P21:Q21"/>
    <mergeCell ref="M17:N17"/>
    <mergeCell ref="M18:N18"/>
    <mergeCell ref="P22:Q22"/>
    <mergeCell ref="P18:Q18"/>
    <mergeCell ref="M21:N21"/>
    <mergeCell ref="P17:Q17"/>
    <mergeCell ref="T16:U16"/>
    <mergeCell ref="M20:N20"/>
    <mergeCell ref="P19:Q19"/>
    <mergeCell ref="P20:Q20"/>
    <mergeCell ref="M19:N19"/>
    <mergeCell ref="P1:R1"/>
    <mergeCell ref="M15:P15"/>
    <mergeCell ref="P16:Q16"/>
    <mergeCell ref="R2:R3"/>
    <mergeCell ref="M16:N16"/>
    <mergeCell ref="Q2:Q3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V29"/>
  <sheetViews>
    <sheetView tabSelected="1" zoomScale="90" zoomScaleNormal="90" workbookViewId="0" topLeftCell="C8">
      <pane xSplit="5" ySplit="1" topLeftCell="H10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O30" sqref="O30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6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4" t="s">
        <v>0</v>
      </c>
      <c r="Q1" s="4"/>
      <c r="R1" s="4"/>
      <c r="S1" s="5"/>
      <c r="T1" s="5"/>
    </row>
    <row r="2" spans="6:22" ht="16.5" customHeight="1" thickBot="1">
      <c r="F2" s="7" t="s">
        <v>1</v>
      </c>
      <c r="G2" s="8" t="s">
        <v>239</v>
      </c>
      <c r="H2" s="1">
        <v>3</v>
      </c>
      <c r="J2" s="9" t="s">
        <v>3</v>
      </c>
      <c r="K2" s="10">
        <f ca="1">TODAY()</f>
        <v>41715</v>
      </c>
      <c r="L2" s="10"/>
      <c r="M2" s="10"/>
      <c r="N2" s="10"/>
      <c r="P2" s="11" t="s">
        <v>170</v>
      </c>
      <c r="Q2" s="11"/>
      <c r="R2" s="12"/>
      <c r="S2" s="13"/>
      <c r="T2" s="13"/>
      <c r="U2" s="14"/>
      <c r="V2" s="13"/>
    </row>
    <row r="3" spans="16:22" ht="13.5" customHeight="1" thickBot="1">
      <c r="P3" s="15"/>
      <c r="Q3" s="15"/>
      <c r="R3" s="16"/>
      <c r="S3" s="13"/>
      <c r="T3" s="13"/>
      <c r="U3" s="13"/>
      <c r="V3" s="13"/>
    </row>
    <row r="4" spans="6:10" ht="11.25">
      <c r="F4" s="17"/>
      <c r="G4" s="18"/>
      <c r="J4" s="1" t="s">
        <v>5</v>
      </c>
    </row>
    <row r="5" spans="6:10" ht="11.25">
      <c r="F5" s="17" t="s">
        <v>6</v>
      </c>
      <c r="G5" s="19"/>
      <c r="J5" s="9" t="s">
        <v>7</v>
      </c>
    </row>
    <row r="6" spans="7:21" ht="11.25">
      <c r="G6" s="20"/>
      <c r="H6" s="9"/>
      <c r="I6" s="9"/>
      <c r="J6" s="9"/>
      <c r="K6" s="9"/>
      <c r="U6" s="21"/>
    </row>
    <row r="8" spans="1:22" s="3" customFormat="1" ht="20.25" customHeight="1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5" t="s">
        <v>15</v>
      </c>
      <c r="I8" s="25" t="s">
        <v>16</v>
      </c>
      <c r="J8" s="25" t="s">
        <v>17</v>
      </c>
      <c r="K8" s="25" t="s">
        <v>18</v>
      </c>
      <c r="L8" s="25" t="s">
        <v>19</v>
      </c>
      <c r="M8" s="25" t="s">
        <v>20</v>
      </c>
      <c r="N8" s="25" t="s">
        <v>21</v>
      </c>
      <c r="O8" s="25" t="s">
        <v>22</v>
      </c>
      <c r="P8" s="25" t="s">
        <v>23</v>
      </c>
      <c r="Q8" s="25" t="s">
        <v>24</v>
      </c>
      <c r="R8" s="25" t="s">
        <v>25</v>
      </c>
      <c r="S8" s="25" t="s">
        <v>26</v>
      </c>
      <c r="T8" s="25" t="s">
        <v>27</v>
      </c>
      <c r="U8" s="25" t="s">
        <v>28</v>
      </c>
      <c r="V8" s="25" t="s">
        <v>29</v>
      </c>
    </row>
    <row r="9" spans="1:22" ht="34.5" customHeight="1">
      <c r="A9" s="27" t="s">
        <v>240</v>
      </c>
      <c r="B9" s="27">
        <v>37</v>
      </c>
      <c r="C9" s="28">
        <f aca="true" ca="1" t="shared" si="0" ref="C9:C14">OFFSET(C9,8,0)</f>
        <v>1</v>
      </c>
      <c r="D9" s="29" t="s">
        <v>241</v>
      </c>
      <c r="E9" s="27" t="s">
        <v>87</v>
      </c>
      <c r="F9" s="27">
        <v>81</v>
      </c>
      <c r="G9" s="30" t="s">
        <v>242</v>
      </c>
      <c r="H9" s="31" t="s">
        <v>34</v>
      </c>
      <c r="I9" s="32"/>
      <c r="J9" s="32"/>
      <c r="K9" s="31" t="s">
        <v>243</v>
      </c>
      <c r="L9" s="32"/>
      <c r="M9" s="32"/>
      <c r="N9" s="31" t="s">
        <v>243</v>
      </c>
      <c r="O9" s="32"/>
      <c r="P9" s="32"/>
      <c r="Q9" s="31" t="s">
        <v>243</v>
      </c>
      <c r="R9" s="32"/>
      <c r="S9" s="32"/>
      <c r="T9" s="32"/>
      <c r="U9" s="31" t="s">
        <v>243</v>
      </c>
      <c r="V9" s="32"/>
    </row>
    <row r="10" spans="1:22" ht="34.5" customHeight="1">
      <c r="A10" s="27" t="s">
        <v>39</v>
      </c>
      <c r="B10" s="27">
        <v>85</v>
      </c>
      <c r="C10" s="28">
        <f ca="1" t="shared" si="0"/>
        <v>2</v>
      </c>
      <c r="D10" s="29" t="s">
        <v>244</v>
      </c>
      <c r="E10" s="27" t="s">
        <v>87</v>
      </c>
      <c r="F10" s="27">
        <v>85</v>
      </c>
      <c r="G10" s="30" t="s">
        <v>150</v>
      </c>
      <c r="H10" s="31" t="s">
        <v>50</v>
      </c>
      <c r="I10" s="32"/>
      <c r="J10" s="32"/>
      <c r="K10" s="32"/>
      <c r="L10" s="32"/>
      <c r="M10" s="31" t="s">
        <v>34</v>
      </c>
      <c r="N10" s="32"/>
      <c r="O10" s="31" t="s">
        <v>34</v>
      </c>
      <c r="P10" s="32"/>
      <c r="Q10" s="32"/>
      <c r="R10" s="31" t="s">
        <v>34</v>
      </c>
      <c r="S10" s="32"/>
      <c r="T10" s="32"/>
      <c r="U10" s="32"/>
      <c r="V10" s="31" t="s">
        <v>34</v>
      </c>
    </row>
    <row r="11" spans="1:22" ht="34.5" customHeight="1">
      <c r="A11" s="27" t="s">
        <v>39</v>
      </c>
      <c r="B11" s="27">
        <v>85</v>
      </c>
      <c r="C11" s="28">
        <f ca="1" t="shared" si="0"/>
        <v>3</v>
      </c>
      <c r="D11" s="29" t="s">
        <v>245</v>
      </c>
      <c r="E11" s="27" t="s">
        <v>87</v>
      </c>
      <c r="F11" s="27">
        <v>85</v>
      </c>
      <c r="G11" s="30" t="s">
        <v>79</v>
      </c>
      <c r="H11" s="32"/>
      <c r="I11" s="31" t="s">
        <v>47</v>
      </c>
      <c r="J11" s="32"/>
      <c r="K11" s="32"/>
      <c r="L11" s="31" t="s">
        <v>34</v>
      </c>
      <c r="M11" s="32"/>
      <c r="N11" s="31" t="s">
        <v>34</v>
      </c>
      <c r="O11" s="32"/>
      <c r="P11" s="32"/>
      <c r="Q11" s="32"/>
      <c r="R11" s="32"/>
      <c r="S11" s="31" t="s">
        <v>191</v>
      </c>
      <c r="T11" s="32"/>
      <c r="U11" s="32"/>
      <c r="V11" s="31" t="s">
        <v>47</v>
      </c>
    </row>
    <row r="12" spans="1:22" ht="34.5" customHeight="1">
      <c r="A12" s="27" t="s">
        <v>39</v>
      </c>
      <c r="B12" s="27">
        <v>44</v>
      </c>
      <c r="C12" s="28">
        <f ca="1" t="shared" si="0"/>
        <v>4</v>
      </c>
      <c r="D12" s="29" t="s">
        <v>246</v>
      </c>
      <c r="E12" s="27" t="s">
        <v>87</v>
      </c>
      <c r="F12" s="27">
        <v>87</v>
      </c>
      <c r="G12" s="30" t="s">
        <v>77</v>
      </c>
      <c r="H12" s="32"/>
      <c r="I12" s="31" t="s">
        <v>46</v>
      </c>
      <c r="J12" s="32"/>
      <c r="K12" s="31" t="s">
        <v>47</v>
      </c>
      <c r="L12" s="32"/>
      <c r="M12" s="32"/>
      <c r="N12" s="32"/>
      <c r="O12" s="32"/>
      <c r="P12" s="31" t="s">
        <v>243</v>
      </c>
      <c r="Q12" s="32"/>
      <c r="R12" s="31" t="s">
        <v>243</v>
      </c>
      <c r="S12" s="32"/>
      <c r="T12" s="31" t="s">
        <v>243</v>
      </c>
      <c r="U12" s="32"/>
      <c r="V12" s="32"/>
    </row>
    <row r="13" spans="1:22" ht="34.5" customHeight="1">
      <c r="A13" s="27" t="s">
        <v>39</v>
      </c>
      <c r="B13" s="27">
        <v>49</v>
      </c>
      <c r="C13" s="28">
        <f ca="1" t="shared" si="0"/>
        <v>5</v>
      </c>
      <c r="D13" s="29" t="s">
        <v>247</v>
      </c>
      <c r="E13" s="27" t="s">
        <v>87</v>
      </c>
      <c r="F13" s="27">
        <v>87</v>
      </c>
      <c r="G13" s="30" t="s">
        <v>248</v>
      </c>
      <c r="H13" s="32"/>
      <c r="I13" s="32"/>
      <c r="J13" s="31" t="s">
        <v>34</v>
      </c>
      <c r="K13" s="32"/>
      <c r="L13" s="32"/>
      <c r="M13" s="31" t="s">
        <v>34</v>
      </c>
      <c r="N13" s="32"/>
      <c r="O13" s="32"/>
      <c r="P13" s="31" t="s">
        <v>34</v>
      </c>
      <c r="Q13" s="32"/>
      <c r="R13" s="32"/>
      <c r="S13" s="31" t="s">
        <v>191</v>
      </c>
      <c r="T13" s="32"/>
      <c r="U13" s="31" t="s">
        <v>34</v>
      </c>
      <c r="V13" s="32"/>
    </row>
    <row r="14" spans="1:22" ht="34.5" customHeight="1">
      <c r="A14" s="27" t="s">
        <v>39</v>
      </c>
      <c r="B14" s="27">
        <v>49</v>
      </c>
      <c r="C14" s="28">
        <f ca="1" t="shared" si="0"/>
        <v>6</v>
      </c>
      <c r="D14" s="29" t="s">
        <v>249</v>
      </c>
      <c r="E14" s="27" t="s">
        <v>87</v>
      </c>
      <c r="F14" s="27">
        <v>88</v>
      </c>
      <c r="G14" s="30" t="s">
        <v>208</v>
      </c>
      <c r="H14" s="32"/>
      <c r="I14" s="32"/>
      <c r="J14" s="31" t="s">
        <v>50</v>
      </c>
      <c r="K14" s="32"/>
      <c r="L14" s="31" t="s">
        <v>47</v>
      </c>
      <c r="M14" s="32"/>
      <c r="N14" s="32"/>
      <c r="O14" s="31" t="s">
        <v>47</v>
      </c>
      <c r="P14" s="32"/>
      <c r="Q14" s="31" t="s">
        <v>34</v>
      </c>
      <c r="R14" s="32"/>
      <c r="S14" s="32"/>
      <c r="T14" s="31" t="s">
        <v>34</v>
      </c>
      <c r="U14" s="32"/>
      <c r="V14" s="32"/>
    </row>
    <row r="15" spans="4:22" ht="24" customHeight="1" thickBot="1">
      <c r="D15" s="34"/>
      <c r="E15" s="34"/>
      <c r="F15" s="34"/>
      <c r="G15" s="34"/>
      <c r="H15" s="3"/>
      <c r="I15" s="3"/>
      <c r="J15" s="3"/>
      <c r="K15" s="3"/>
      <c r="L15" s="3"/>
      <c r="M15" s="35"/>
      <c r="N15" s="35"/>
      <c r="O15" s="35"/>
      <c r="P15" s="35"/>
      <c r="Q15" s="3"/>
      <c r="R15" s="3"/>
      <c r="S15" s="3"/>
      <c r="T15" s="3"/>
      <c r="U15" s="3"/>
      <c r="V15" s="3"/>
    </row>
    <row r="16" spans="1:22" ht="24" customHeight="1" thickBot="1">
      <c r="A16" s="22" t="s">
        <v>8</v>
      </c>
      <c r="B16" s="22" t="s">
        <v>9</v>
      </c>
      <c r="C16" s="23" t="s">
        <v>10</v>
      </c>
      <c r="D16" s="23" t="s">
        <v>11</v>
      </c>
      <c r="E16" s="24" t="s">
        <v>12</v>
      </c>
      <c r="F16" s="36" t="s">
        <v>54</v>
      </c>
      <c r="G16" s="37" t="s">
        <v>14</v>
      </c>
      <c r="H16" s="38" t="s">
        <v>55</v>
      </c>
      <c r="I16" s="39" t="s">
        <v>56</v>
      </c>
      <c r="J16" s="39" t="s">
        <v>57</v>
      </c>
      <c r="K16" s="39" t="s">
        <v>58</v>
      </c>
      <c r="L16" s="40" t="s">
        <v>59</v>
      </c>
      <c r="M16" s="41" t="s">
        <v>60</v>
      </c>
      <c r="N16" s="42"/>
      <c r="O16" s="43" t="s">
        <v>61</v>
      </c>
      <c r="P16" s="44" t="s">
        <v>62</v>
      </c>
      <c r="Q16" s="45"/>
      <c r="R16" s="3"/>
      <c r="S16" s="46"/>
      <c r="T16" s="47" t="s">
        <v>63</v>
      </c>
      <c r="U16" s="47"/>
      <c r="V16" s="3"/>
    </row>
    <row r="17" spans="1:22" ht="27" customHeight="1" thickBot="1">
      <c r="A17" s="27" t="str">
        <f aca="true" ca="1" t="shared" si="1" ref="A17:B22">OFFSET(A17,-8,0)</f>
        <v>TBO</v>
      </c>
      <c r="B17" s="27">
        <f ca="1" t="shared" si="1"/>
        <v>37</v>
      </c>
      <c r="C17" s="22">
        <v>1</v>
      </c>
      <c r="D17" s="48" t="str">
        <f aca="true" ca="1" t="shared" si="2" ref="D17:E22">OFFSET(D17,-8,0)</f>
        <v>GUIBERT Jean Marie</v>
      </c>
      <c r="E17" s="27" t="str">
        <f ca="1" t="shared" si="2"/>
        <v>1</v>
      </c>
      <c r="F17" s="27">
        <v>0</v>
      </c>
      <c r="G17" s="27" t="str">
        <f aca="true" ca="1" t="shared" si="3" ref="G17:G22">OFFSET(G17,-8,0)</f>
        <v>ALERTE SP.FONDETTES</v>
      </c>
      <c r="H17" s="49">
        <v>0</v>
      </c>
      <c r="I17" s="50">
        <v>0</v>
      </c>
      <c r="J17" s="50">
        <v>0</v>
      </c>
      <c r="K17" s="50">
        <v>0</v>
      </c>
      <c r="L17" s="51">
        <v>0</v>
      </c>
      <c r="M17" s="52">
        <f aca="true" t="shared" si="4" ref="M17:M22">SUM(H17:L17)</f>
        <v>0</v>
      </c>
      <c r="N17" s="53"/>
      <c r="O17" s="43"/>
      <c r="P17" s="195">
        <f aca="true" ca="1" t="shared" si="5" ref="P17:P22">SUM(OFFSET(P17,0,-10),OFFSET(P17,0,-3))</f>
        <v>0</v>
      </c>
      <c r="Q17" s="45"/>
      <c r="R17" s="3"/>
      <c r="S17" s="3"/>
      <c r="T17" s="38" t="s">
        <v>65</v>
      </c>
      <c r="U17" s="40" t="s">
        <v>66</v>
      </c>
      <c r="V17" s="3"/>
    </row>
    <row r="18" spans="1:22" ht="27" customHeight="1" thickBot="1">
      <c r="A18" s="27" t="str">
        <f ca="1" t="shared" si="1"/>
        <v>PDL</v>
      </c>
      <c r="B18" s="27">
        <f ca="1" t="shared" si="1"/>
        <v>85</v>
      </c>
      <c r="C18" s="22">
        <v>2</v>
      </c>
      <c r="D18" s="48" t="str">
        <f ca="1" t="shared" si="2"/>
        <v>LECLERCQ Fabien</v>
      </c>
      <c r="E18" s="27" t="str">
        <f ca="1" t="shared" si="2"/>
        <v>1</v>
      </c>
      <c r="F18" s="27">
        <v>74</v>
      </c>
      <c r="G18" s="27" t="str">
        <f ca="1" t="shared" si="3"/>
        <v>JUDO CLUB LES HERBIERS</v>
      </c>
      <c r="H18" s="54">
        <v>10</v>
      </c>
      <c r="I18" s="55">
        <v>0</v>
      </c>
      <c r="J18" s="55">
        <v>0</v>
      </c>
      <c r="K18" s="55">
        <v>0</v>
      </c>
      <c r="L18" s="96">
        <v>10</v>
      </c>
      <c r="M18" s="57">
        <f t="shared" si="4"/>
        <v>20</v>
      </c>
      <c r="N18" s="58"/>
      <c r="O18" s="43"/>
      <c r="P18" s="44">
        <f ca="1" t="shared" si="5"/>
        <v>94</v>
      </c>
      <c r="Q18" s="45"/>
      <c r="R18" s="3"/>
      <c r="S18" s="3"/>
      <c r="T18" s="59">
        <v>7</v>
      </c>
      <c r="U18" s="60">
        <v>10</v>
      </c>
      <c r="V18" s="3"/>
    </row>
    <row r="19" spans="1:22" ht="27" customHeight="1">
      <c r="A19" s="27" t="str">
        <f ca="1" t="shared" si="1"/>
        <v>PDL</v>
      </c>
      <c r="B19" s="27">
        <f ca="1" t="shared" si="1"/>
        <v>85</v>
      </c>
      <c r="C19" s="22">
        <v>3</v>
      </c>
      <c r="D19" s="48" t="str">
        <f ca="1" t="shared" si="2"/>
        <v>LEGAY Jean Claude</v>
      </c>
      <c r="E19" s="27" t="str">
        <f ca="1" t="shared" si="2"/>
        <v>1</v>
      </c>
      <c r="F19" s="27">
        <v>30</v>
      </c>
      <c r="G19" s="27" t="str">
        <f ca="1" t="shared" si="3"/>
        <v>JUDO CLUB TRANCHAIS</v>
      </c>
      <c r="H19" s="54">
        <v>10</v>
      </c>
      <c r="I19" s="55">
        <v>0</v>
      </c>
      <c r="J19" s="55">
        <v>0</v>
      </c>
      <c r="K19" s="55">
        <v>0</v>
      </c>
      <c r="L19" s="56">
        <v>10</v>
      </c>
      <c r="M19" s="57">
        <f t="shared" si="4"/>
        <v>20</v>
      </c>
      <c r="N19" s="58"/>
      <c r="O19" s="43"/>
      <c r="P19" s="44">
        <f ca="1" t="shared" si="5"/>
        <v>50</v>
      </c>
      <c r="Q19" s="45"/>
      <c r="R19" s="3"/>
      <c r="S19" s="3"/>
      <c r="T19" s="3"/>
      <c r="U19" s="3"/>
      <c r="V19" s="3"/>
    </row>
    <row r="20" spans="1:22" ht="27" customHeight="1">
      <c r="A20" s="27" t="str">
        <f ca="1" t="shared" si="1"/>
        <v>PDL</v>
      </c>
      <c r="B20" s="27">
        <f ca="1" t="shared" si="1"/>
        <v>44</v>
      </c>
      <c r="C20" s="22">
        <v>4</v>
      </c>
      <c r="D20" s="48" t="str">
        <f ca="1" t="shared" si="2"/>
        <v>BAUDIMENT Eric</v>
      </c>
      <c r="E20" s="27" t="str">
        <f ca="1" t="shared" si="2"/>
        <v>1</v>
      </c>
      <c r="F20" s="27">
        <v>27</v>
      </c>
      <c r="G20" s="27" t="str">
        <f ca="1" t="shared" si="3"/>
        <v>ASB REZE</v>
      </c>
      <c r="H20" s="54">
        <v>0</v>
      </c>
      <c r="I20" s="55">
        <v>0</v>
      </c>
      <c r="J20" s="55">
        <v>0</v>
      </c>
      <c r="K20" s="55">
        <v>0</v>
      </c>
      <c r="L20" s="56">
        <v>0</v>
      </c>
      <c r="M20" s="57">
        <f t="shared" si="4"/>
        <v>0</v>
      </c>
      <c r="N20" s="58"/>
      <c r="O20" s="43"/>
      <c r="P20" s="195">
        <f ca="1" t="shared" si="5"/>
        <v>27</v>
      </c>
      <c r="Q20" s="45"/>
      <c r="R20" s="3"/>
      <c r="S20" s="3"/>
      <c r="T20" s="3"/>
      <c r="U20" s="3"/>
      <c r="V20" s="3"/>
    </row>
    <row r="21" spans="1:22" ht="27" customHeight="1">
      <c r="A21" s="27" t="str">
        <f ca="1" t="shared" si="1"/>
        <v>PDL</v>
      </c>
      <c r="B21" s="27">
        <f ca="1" t="shared" si="1"/>
        <v>49</v>
      </c>
      <c r="C21" s="22">
        <v>5</v>
      </c>
      <c r="D21" s="48" t="str">
        <f ca="1" t="shared" si="2"/>
        <v>HENRY Auguste Etienne</v>
      </c>
      <c r="E21" s="27" t="str">
        <f ca="1" t="shared" si="2"/>
        <v>1</v>
      </c>
      <c r="F21" s="27">
        <v>10</v>
      </c>
      <c r="G21" s="27" t="str">
        <f ca="1" t="shared" si="3"/>
        <v>J C MONTREUIL JUIGNE</v>
      </c>
      <c r="H21" s="54">
        <v>0</v>
      </c>
      <c r="I21" s="55">
        <v>0</v>
      </c>
      <c r="J21" s="55">
        <v>0</v>
      </c>
      <c r="K21" s="55">
        <v>0</v>
      </c>
      <c r="L21" s="56">
        <v>0</v>
      </c>
      <c r="M21" s="57">
        <f t="shared" si="4"/>
        <v>0</v>
      </c>
      <c r="N21" s="58"/>
      <c r="O21" s="43"/>
      <c r="P21" s="44">
        <f ca="1" t="shared" si="5"/>
        <v>10</v>
      </c>
      <c r="Q21" s="45"/>
      <c r="R21" s="3"/>
      <c r="S21" s="3"/>
      <c r="T21" s="3"/>
      <c r="U21" s="3"/>
      <c r="V21" s="3"/>
    </row>
    <row r="22" spans="1:22" ht="27" customHeight="1" thickBot="1">
      <c r="A22" s="27" t="str">
        <f ca="1" t="shared" si="1"/>
        <v>PDL</v>
      </c>
      <c r="B22" s="27">
        <f ca="1" t="shared" si="1"/>
        <v>49</v>
      </c>
      <c r="C22" s="22">
        <v>6</v>
      </c>
      <c r="D22" s="48" t="str">
        <f ca="1" t="shared" si="2"/>
        <v>MONTILLOT Frederic</v>
      </c>
      <c r="E22" s="27" t="str">
        <f ca="1" t="shared" si="2"/>
        <v>1</v>
      </c>
      <c r="F22" s="27">
        <v>47</v>
      </c>
      <c r="G22" s="27" t="str">
        <f ca="1" t="shared" si="3"/>
        <v>JC BEAUFORTAIS</v>
      </c>
      <c r="H22" s="61">
        <v>10</v>
      </c>
      <c r="I22" s="62">
        <v>10</v>
      </c>
      <c r="J22" s="198">
        <v>10</v>
      </c>
      <c r="K22" s="62">
        <v>0</v>
      </c>
      <c r="L22" s="63">
        <v>10</v>
      </c>
      <c r="M22" s="64">
        <f t="shared" si="4"/>
        <v>40</v>
      </c>
      <c r="N22" s="65"/>
      <c r="O22" s="43"/>
      <c r="P22" s="44">
        <f ca="1" t="shared" si="5"/>
        <v>87</v>
      </c>
      <c r="Q22" s="45"/>
      <c r="R22" s="3"/>
      <c r="S22" s="3"/>
      <c r="T22" s="3"/>
      <c r="U22" s="3"/>
      <c r="V22" s="3"/>
    </row>
    <row r="23" spans="3:14" ht="11.25">
      <c r="C23" s="1"/>
      <c r="D23" s="66"/>
      <c r="E23" s="66"/>
      <c r="F23" s="66"/>
      <c r="G23" s="66"/>
      <c r="H23" s="66"/>
      <c r="I23" s="66"/>
      <c r="J23" s="66"/>
      <c r="K23" s="66"/>
      <c r="L23" s="66"/>
      <c r="N23" s="1" t="s">
        <v>67</v>
      </c>
    </row>
    <row r="24" spans="3:22" ht="11.25" hidden="1">
      <c r="C24" s="6">
        <f>COUNT(H17:L22)/2</f>
        <v>15</v>
      </c>
      <c r="G24" s="67" t="s">
        <v>68</v>
      </c>
      <c r="H24" s="68">
        <v>1</v>
      </c>
      <c r="I24" s="68">
        <v>2</v>
      </c>
      <c r="J24" s="68">
        <v>3</v>
      </c>
      <c r="K24" s="68">
        <v>5</v>
      </c>
      <c r="L24" s="68">
        <v>4</v>
      </c>
      <c r="M24" s="68">
        <v>6</v>
      </c>
      <c r="N24" s="68">
        <v>7</v>
      </c>
      <c r="O24" s="68">
        <v>8</v>
      </c>
      <c r="P24" s="68">
        <v>9</v>
      </c>
      <c r="Q24" s="68">
        <v>10</v>
      </c>
      <c r="R24" s="68">
        <v>11</v>
      </c>
      <c r="S24" s="68">
        <v>12</v>
      </c>
      <c r="T24" s="68">
        <v>13</v>
      </c>
      <c r="U24" s="68">
        <v>14</v>
      </c>
      <c r="V24" s="68">
        <v>15</v>
      </c>
    </row>
    <row r="25" spans="7:22" ht="11.25" hidden="1">
      <c r="G25" s="67" t="s">
        <v>69</v>
      </c>
      <c r="H25" s="68">
        <v>1</v>
      </c>
      <c r="I25" s="68">
        <v>1</v>
      </c>
      <c r="J25" s="68">
        <v>1</v>
      </c>
      <c r="K25" s="68">
        <v>2</v>
      </c>
      <c r="L25" s="68">
        <v>2</v>
      </c>
      <c r="M25" s="68">
        <v>2</v>
      </c>
      <c r="N25" s="68">
        <v>3</v>
      </c>
      <c r="O25" s="68">
        <v>3</v>
      </c>
      <c r="P25" s="68">
        <v>3</v>
      </c>
      <c r="Q25" s="68">
        <v>4</v>
      </c>
      <c r="R25" s="68">
        <v>4</v>
      </c>
      <c r="S25" s="68">
        <v>4</v>
      </c>
      <c r="T25" s="68">
        <v>5</v>
      </c>
      <c r="U25" s="68">
        <v>5</v>
      </c>
      <c r="V25" s="68">
        <v>5</v>
      </c>
    </row>
    <row r="26" spans="7:22" ht="11.25" hidden="1">
      <c r="G26" s="67" t="s">
        <v>70</v>
      </c>
      <c r="H26" s="69">
        <v>1</v>
      </c>
      <c r="I26" s="68">
        <v>1</v>
      </c>
      <c r="J26" s="68">
        <v>1</v>
      </c>
      <c r="K26" s="68">
        <v>2</v>
      </c>
      <c r="L26" s="68">
        <v>2</v>
      </c>
      <c r="M26" s="68">
        <v>2</v>
      </c>
      <c r="N26" s="68">
        <v>3</v>
      </c>
      <c r="O26" s="68">
        <v>3</v>
      </c>
      <c r="P26" s="68">
        <v>3</v>
      </c>
      <c r="Q26" s="68">
        <v>4</v>
      </c>
      <c r="R26" s="68">
        <v>4</v>
      </c>
      <c r="S26" s="68">
        <v>4</v>
      </c>
      <c r="T26" s="68">
        <v>5</v>
      </c>
      <c r="U26" s="68">
        <v>5</v>
      </c>
      <c r="V26" s="68">
        <v>5</v>
      </c>
    </row>
    <row r="27" spans="8:11" ht="11.25">
      <c r="H27" s="70" t="s">
        <v>250</v>
      </c>
      <c r="I27" s="70"/>
      <c r="J27" s="70"/>
      <c r="K27" s="70"/>
    </row>
    <row r="28" spans="8:11" ht="11.25">
      <c r="H28" s="70" t="s">
        <v>251</v>
      </c>
      <c r="I28" s="70"/>
      <c r="J28" s="70"/>
      <c r="K28" s="70"/>
    </row>
    <row r="29" spans="8:11" ht="11.25">
      <c r="H29" s="199" t="s">
        <v>252</v>
      </c>
      <c r="I29" s="199"/>
      <c r="J29" s="199"/>
      <c r="K29" s="199"/>
    </row>
  </sheetData>
  <sheetProtection formatCells="0"/>
  <mergeCells count="25">
    <mergeCell ref="H27:K27"/>
    <mergeCell ref="H28:K28"/>
    <mergeCell ref="H29:K29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M21:N21"/>
    <mergeCell ref="G4:G6"/>
    <mergeCell ref="K2:N2"/>
    <mergeCell ref="P2:P3"/>
    <mergeCell ref="Q2:Q3"/>
    <mergeCell ref="P17:Q17"/>
    <mergeCell ref="T16:U16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V25"/>
  <sheetViews>
    <sheetView zoomScale="101" zoomScaleNormal="101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M26" sqref="M26"/>
    </sheetView>
  </sheetViews>
  <sheetFormatPr defaultColWidth="11.421875" defaultRowHeight="12.75"/>
  <cols>
    <col min="1" max="1" width="6.140625" style="71" customWidth="1"/>
    <col min="2" max="2" width="5.140625" style="71" customWidth="1"/>
    <col min="3" max="3" width="4.28125" style="74" bestFit="1" customWidth="1"/>
    <col min="4" max="4" width="24.421875" style="71" customWidth="1"/>
    <col min="5" max="5" width="4.8515625" style="71" customWidth="1"/>
    <col min="6" max="6" width="7.7109375" style="73" customWidth="1"/>
    <col min="7" max="7" width="33.8515625" style="71" customWidth="1"/>
    <col min="8" max="17" width="5.28125" style="71" customWidth="1"/>
    <col min="18" max="18" width="5.00390625" style="71" customWidth="1"/>
    <col min="19" max="19" width="4.8515625" style="71" customWidth="1"/>
    <col min="20" max="16384" width="11.421875" style="71" customWidth="1"/>
  </cols>
  <sheetData>
    <row r="1" spans="3:18" ht="13.5" thickBot="1">
      <c r="C1" s="72">
        <v>5</v>
      </c>
      <c r="P1" s="4" t="s">
        <v>0</v>
      </c>
      <c r="Q1" s="4"/>
      <c r="R1" s="4"/>
    </row>
    <row r="2" spans="6:18" ht="16.5" customHeight="1" thickBot="1">
      <c r="F2" s="75" t="s">
        <v>1</v>
      </c>
      <c r="G2" s="8" t="s">
        <v>72</v>
      </c>
      <c r="H2" s="71">
        <v>3</v>
      </c>
      <c r="J2" s="76" t="s">
        <v>3</v>
      </c>
      <c r="K2" s="10">
        <f ca="1">TODAY()</f>
        <v>41715</v>
      </c>
      <c r="L2" s="10"/>
      <c r="M2" s="10"/>
      <c r="N2" s="10"/>
      <c r="P2" s="11" t="s">
        <v>4</v>
      </c>
      <c r="Q2" s="11"/>
      <c r="R2" s="12"/>
    </row>
    <row r="3" spans="16:18" ht="13.5" customHeight="1" thickBot="1">
      <c r="P3" s="15"/>
      <c r="Q3" s="15"/>
      <c r="R3" s="16"/>
    </row>
    <row r="4" spans="6:10" ht="12.75">
      <c r="F4" s="77"/>
      <c r="G4" s="78"/>
      <c r="J4" s="71" t="s">
        <v>5</v>
      </c>
    </row>
    <row r="5" spans="6:10" ht="12.75">
      <c r="F5" s="77" t="s">
        <v>6</v>
      </c>
      <c r="G5" s="79"/>
      <c r="J5" s="76" t="s">
        <v>7</v>
      </c>
    </row>
    <row r="6" spans="7:11" ht="12.75">
      <c r="G6" s="80"/>
      <c r="H6" s="76"/>
      <c r="I6" s="76"/>
      <c r="J6" s="76"/>
      <c r="K6" s="76"/>
    </row>
    <row r="8" spans="1:18" s="82" customFormat="1" ht="20.25" customHeight="1">
      <c r="A8" s="81" t="s">
        <v>8</v>
      </c>
      <c r="B8" s="81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5" t="s">
        <v>23</v>
      </c>
      <c r="I8" s="25" t="s">
        <v>15</v>
      </c>
      <c r="J8" s="25" t="s">
        <v>16</v>
      </c>
      <c r="K8" s="25" t="s">
        <v>28</v>
      </c>
      <c r="L8" s="25" t="s">
        <v>29</v>
      </c>
      <c r="M8" s="25" t="s">
        <v>18</v>
      </c>
      <c r="N8" s="25" t="s">
        <v>20</v>
      </c>
      <c r="O8" s="25" t="s">
        <v>21</v>
      </c>
      <c r="P8" s="25" t="s">
        <v>25</v>
      </c>
      <c r="Q8" s="25" t="s">
        <v>26</v>
      </c>
      <c r="R8" s="3"/>
    </row>
    <row r="9" spans="1:19" ht="34.5" customHeight="1">
      <c r="A9" s="27" t="s">
        <v>39</v>
      </c>
      <c r="B9" s="27">
        <v>85</v>
      </c>
      <c r="C9" s="28">
        <f ca="1">OFFSET(C9,7,0)</f>
        <v>1</v>
      </c>
      <c r="D9" s="33" t="s">
        <v>73</v>
      </c>
      <c r="E9" s="27" t="s">
        <v>32</v>
      </c>
      <c r="F9" s="27">
        <v>81</v>
      </c>
      <c r="G9" s="30" t="s">
        <v>74</v>
      </c>
      <c r="H9" s="32"/>
      <c r="I9" s="31" t="s">
        <v>47</v>
      </c>
      <c r="J9" s="32"/>
      <c r="K9" s="31" t="s">
        <v>75</v>
      </c>
      <c r="L9" s="32"/>
      <c r="M9" s="31" t="s">
        <v>46</v>
      </c>
      <c r="N9" s="32"/>
      <c r="O9" s="31" t="s">
        <v>34</v>
      </c>
      <c r="P9" s="32"/>
      <c r="Q9" s="32"/>
      <c r="R9" s="3"/>
      <c r="S9" s="73"/>
    </row>
    <row r="10" spans="1:19" ht="34.5" customHeight="1">
      <c r="A10" s="27" t="s">
        <v>39</v>
      </c>
      <c r="B10" s="27">
        <v>44</v>
      </c>
      <c r="C10" s="28">
        <f ca="1">OFFSET(C10,7,0)</f>
        <v>2</v>
      </c>
      <c r="D10" s="33" t="s">
        <v>76</v>
      </c>
      <c r="E10" s="27" t="s">
        <v>32</v>
      </c>
      <c r="F10" s="27">
        <v>81</v>
      </c>
      <c r="G10" s="30" t="s">
        <v>77</v>
      </c>
      <c r="H10" s="32"/>
      <c r="I10" s="31" t="s">
        <v>34</v>
      </c>
      <c r="J10" s="32"/>
      <c r="K10" s="32"/>
      <c r="L10" s="31" t="s">
        <v>34</v>
      </c>
      <c r="M10" s="32"/>
      <c r="N10" s="31" t="s">
        <v>75</v>
      </c>
      <c r="O10" s="32"/>
      <c r="P10" s="31" t="s">
        <v>34</v>
      </c>
      <c r="Q10" s="32"/>
      <c r="R10" s="3"/>
      <c r="S10" s="73"/>
    </row>
    <row r="11" spans="1:19" ht="34.5" customHeight="1">
      <c r="A11" s="27" t="s">
        <v>39</v>
      </c>
      <c r="B11" s="27">
        <v>85</v>
      </c>
      <c r="C11" s="28">
        <f ca="1">OFFSET(C11,7,0)</f>
        <v>3</v>
      </c>
      <c r="D11" s="29" t="s">
        <v>78</v>
      </c>
      <c r="E11" s="27" t="s">
        <v>32</v>
      </c>
      <c r="F11" s="27">
        <v>82</v>
      </c>
      <c r="G11" s="30" t="s">
        <v>79</v>
      </c>
      <c r="H11" s="32"/>
      <c r="I11" s="32"/>
      <c r="J11" s="31" t="s">
        <v>47</v>
      </c>
      <c r="K11" s="32"/>
      <c r="L11" s="31" t="s">
        <v>47</v>
      </c>
      <c r="M11" s="32"/>
      <c r="N11" s="32"/>
      <c r="O11" s="31" t="s">
        <v>47</v>
      </c>
      <c r="P11" s="32"/>
      <c r="Q11" s="31" t="s">
        <v>50</v>
      </c>
      <c r="R11" s="3"/>
      <c r="S11" s="73"/>
    </row>
    <row r="12" spans="1:19" ht="34.5" customHeight="1">
      <c r="A12" s="27" t="s">
        <v>39</v>
      </c>
      <c r="B12" s="27">
        <v>49</v>
      </c>
      <c r="C12" s="28">
        <f ca="1">OFFSET(C12,7,0)</f>
        <v>4</v>
      </c>
      <c r="D12" s="33" t="s">
        <v>80</v>
      </c>
      <c r="E12" s="27" t="s">
        <v>32</v>
      </c>
      <c r="F12" s="27">
        <v>82</v>
      </c>
      <c r="G12" s="30" t="s">
        <v>81</v>
      </c>
      <c r="H12" s="31" t="s">
        <v>50</v>
      </c>
      <c r="I12" s="32"/>
      <c r="J12" s="31" t="s">
        <v>34</v>
      </c>
      <c r="K12" s="32"/>
      <c r="L12" s="32"/>
      <c r="M12" s="31" t="s">
        <v>82</v>
      </c>
      <c r="N12" s="32"/>
      <c r="O12" s="32"/>
      <c r="P12" s="31" t="s">
        <v>47</v>
      </c>
      <c r="Q12" s="32"/>
      <c r="R12" s="3"/>
      <c r="S12" s="73"/>
    </row>
    <row r="13" spans="1:19" ht="34.5" customHeight="1">
      <c r="A13" s="27" t="s">
        <v>39</v>
      </c>
      <c r="B13" s="27">
        <v>85</v>
      </c>
      <c r="C13" s="28">
        <f ca="1">OFFSET(C13,7,0)</f>
        <v>5</v>
      </c>
      <c r="D13" s="33" t="s">
        <v>83</v>
      </c>
      <c r="E13" s="27" t="s">
        <v>32</v>
      </c>
      <c r="F13" s="27">
        <v>86</v>
      </c>
      <c r="G13" s="30" t="s">
        <v>84</v>
      </c>
      <c r="H13" s="31" t="s">
        <v>34</v>
      </c>
      <c r="I13" s="32"/>
      <c r="J13" s="32"/>
      <c r="K13" s="31" t="s">
        <v>34</v>
      </c>
      <c r="L13" s="32"/>
      <c r="M13" s="32"/>
      <c r="N13" s="31" t="s">
        <v>47</v>
      </c>
      <c r="O13" s="32"/>
      <c r="P13" s="32"/>
      <c r="Q13" s="31" t="s">
        <v>43</v>
      </c>
      <c r="R13" s="3"/>
      <c r="S13" s="73"/>
    </row>
    <row r="14" spans="3:19" ht="26.25" customHeight="1" thickBot="1">
      <c r="C14" s="6"/>
      <c r="D14" s="34"/>
      <c r="E14" s="34"/>
      <c r="F14" s="34"/>
      <c r="G14" s="34"/>
      <c r="H14" s="3"/>
      <c r="I14" s="3"/>
      <c r="J14" s="3"/>
      <c r="K14" s="3"/>
      <c r="L14" s="83"/>
      <c r="M14" s="83"/>
      <c r="N14" s="35"/>
      <c r="O14" s="35"/>
      <c r="P14" s="3"/>
      <c r="Q14" s="3"/>
      <c r="R14" s="3"/>
      <c r="S14" s="73"/>
    </row>
    <row r="15" spans="1:19" ht="29.25" customHeight="1" thickBot="1">
      <c r="A15" s="81" t="s">
        <v>8</v>
      </c>
      <c r="B15" s="81" t="s">
        <v>9</v>
      </c>
      <c r="C15" s="23" t="s">
        <v>10</v>
      </c>
      <c r="D15" s="23" t="s">
        <v>11</v>
      </c>
      <c r="E15" s="24" t="s">
        <v>12</v>
      </c>
      <c r="F15" s="84" t="s">
        <v>54</v>
      </c>
      <c r="G15" s="37" t="s">
        <v>14</v>
      </c>
      <c r="H15" s="38" t="s">
        <v>55</v>
      </c>
      <c r="I15" s="39" t="s">
        <v>56</v>
      </c>
      <c r="J15" s="39" t="s">
        <v>57</v>
      </c>
      <c r="K15" s="40" t="s">
        <v>58</v>
      </c>
      <c r="L15" s="85" t="s">
        <v>60</v>
      </c>
      <c r="M15" s="86"/>
      <c r="N15" s="87" t="s">
        <v>61</v>
      </c>
      <c r="O15" s="88" t="s">
        <v>62</v>
      </c>
      <c r="P15" s="89"/>
      <c r="Q15" s="73"/>
      <c r="R15" s="90" t="s">
        <v>63</v>
      </c>
      <c r="S15" s="90"/>
    </row>
    <row r="16" spans="1:19" ht="24" customHeight="1">
      <c r="A16" s="27" t="str">
        <f aca="true" ca="1" t="shared" si="0" ref="A16:B20">OFFSET(A16,-7,0)</f>
        <v>PDL</v>
      </c>
      <c r="B16" s="27">
        <f ca="1" t="shared" si="0"/>
        <v>85</v>
      </c>
      <c r="C16" s="22">
        <v>1</v>
      </c>
      <c r="D16" s="27" t="str">
        <f aca="true" ca="1" t="shared" si="1" ref="D16:E20">OFFSET(D16,-7,0)</f>
        <v>CHARNACE Emmanuel</v>
      </c>
      <c r="E16" s="27" t="str">
        <f ca="1" t="shared" si="1"/>
        <v>2</v>
      </c>
      <c r="F16" s="27">
        <v>0</v>
      </c>
      <c r="G16" s="27" t="str">
        <f ca="1">OFFSET(G16,-7,0)</f>
        <v>OMNISP.CLUB CHAILLE LES MARAIS</v>
      </c>
      <c r="H16" s="49">
        <v>10</v>
      </c>
      <c r="I16" s="91">
        <v>0</v>
      </c>
      <c r="J16" s="91">
        <v>0</v>
      </c>
      <c r="K16" s="92">
        <v>0</v>
      </c>
      <c r="L16" s="93">
        <f>SUM(H16:K16)</f>
        <v>10</v>
      </c>
      <c r="M16" s="94"/>
      <c r="N16" s="43"/>
      <c r="O16" s="44">
        <f ca="1">SUM(OFFSET(O16,0,-9),OFFSET(O16,0,-3))</f>
        <v>10</v>
      </c>
      <c r="P16" s="45"/>
      <c r="Q16" s="73"/>
      <c r="R16" s="28" t="s">
        <v>65</v>
      </c>
      <c r="S16" s="28" t="s">
        <v>66</v>
      </c>
    </row>
    <row r="17" spans="1:19" ht="27" customHeight="1">
      <c r="A17" s="27" t="str">
        <f ca="1" t="shared" si="0"/>
        <v>PDL</v>
      </c>
      <c r="B17" s="27">
        <f ca="1" t="shared" si="0"/>
        <v>44</v>
      </c>
      <c r="C17" s="22">
        <v>2</v>
      </c>
      <c r="D17" s="27" t="str">
        <f ca="1" t="shared" si="1"/>
        <v>ROUSSEAU Raphael</v>
      </c>
      <c r="E17" s="27" t="str">
        <f ca="1" t="shared" si="1"/>
        <v>2</v>
      </c>
      <c r="F17" s="27">
        <v>20</v>
      </c>
      <c r="G17" s="27" t="str">
        <f ca="1">OFFSET(G17,-7,0)</f>
        <v>ASB REZE</v>
      </c>
      <c r="H17" s="54">
        <v>0</v>
      </c>
      <c r="I17" s="95">
        <v>0</v>
      </c>
      <c r="J17" s="95">
        <v>0</v>
      </c>
      <c r="K17" s="96">
        <v>0</v>
      </c>
      <c r="L17" s="97">
        <f>SUM(H17:K17)</f>
        <v>0</v>
      </c>
      <c r="M17" s="98"/>
      <c r="N17" s="43"/>
      <c r="O17" s="44">
        <f ca="1">SUM(OFFSET(O17,0,-9),OFFSET(O17,0,-3))</f>
        <v>20</v>
      </c>
      <c r="P17" s="45"/>
      <c r="Q17" s="73"/>
      <c r="R17" s="99">
        <v>7</v>
      </c>
      <c r="S17" s="99">
        <v>10</v>
      </c>
    </row>
    <row r="18" spans="1:19" ht="27" customHeight="1">
      <c r="A18" s="27" t="str">
        <f ca="1" t="shared" si="0"/>
        <v>PDL</v>
      </c>
      <c r="B18" s="27">
        <f ca="1" t="shared" si="0"/>
        <v>85</v>
      </c>
      <c r="C18" s="22">
        <v>3</v>
      </c>
      <c r="D18" s="48" t="str">
        <f ca="1" t="shared" si="1"/>
        <v>CHEVOLOT Alain</v>
      </c>
      <c r="E18" s="27" t="str">
        <f ca="1" t="shared" si="1"/>
        <v>2</v>
      </c>
      <c r="F18" s="27">
        <v>87</v>
      </c>
      <c r="G18" s="27" t="str">
        <f ca="1">OFFSET(G18,-7,0)</f>
        <v>JUDO CLUB TRANCHAIS</v>
      </c>
      <c r="H18" s="54">
        <v>10</v>
      </c>
      <c r="I18" s="95">
        <v>10</v>
      </c>
      <c r="J18" s="95">
        <v>10</v>
      </c>
      <c r="K18" s="100">
        <v>10</v>
      </c>
      <c r="L18" s="97">
        <f>SUM(H18:K18)</f>
        <v>40</v>
      </c>
      <c r="M18" s="98"/>
      <c r="N18" s="43"/>
      <c r="O18" s="101">
        <f ca="1">SUM(OFFSET(O18,0,-9),OFFSET(O18,0,-3))</f>
        <v>127</v>
      </c>
      <c r="P18" s="45"/>
      <c r="Q18" s="3"/>
      <c r="R18" s="3"/>
      <c r="S18" s="73"/>
    </row>
    <row r="19" spans="1:19" ht="27" customHeight="1">
      <c r="A19" s="27" t="str">
        <f ca="1" t="shared" si="0"/>
        <v>PDL</v>
      </c>
      <c r="B19" s="27">
        <f ca="1" t="shared" si="0"/>
        <v>49</v>
      </c>
      <c r="C19" s="22">
        <v>4</v>
      </c>
      <c r="D19" s="27" t="str">
        <f ca="1" t="shared" si="1"/>
        <v>DEVIERE Franck</v>
      </c>
      <c r="E19" s="27" t="str">
        <f ca="1" t="shared" si="1"/>
        <v>2</v>
      </c>
      <c r="F19" s="27">
        <v>0</v>
      </c>
      <c r="G19" s="27" t="str">
        <f ca="1">OFFSET(G19,-7,0)</f>
        <v>ES DE L AUBANCE</v>
      </c>
      <c r="H19" s="54">
        <v>10</v>
      </c>
      <c r="I19" s="55">
        <v>0</v>
      </c>
      <c r="J19" s="95">
        <v>0</v>
      </c>
      <c r="K19" s="56">
        <v>10</v>
      </c>
      <c r="L19" s="97">
        <f>SUM(H19:K19)</f>
        <v>20</v>
      </c>
      <c r="M19" s="98"/>
      <c r="N19" s="43"/>
      <c r="O19" s="44">
        <f ca="1">SUM(OFFSET(O19,0,-9),OFFSET(O19,0,-3))</f>
        <v>20</v>
      </c>
      <c r="P19" s="45"/>
      <c r="Q19" s="3"/>
      <c r="R19" s="73"/>
      <c r="S19" s="73"/>
    </row>
    <row r="20" spans="1:19" ht="27" customHeight="1" thickBot="1">
      <c r="A20" s="27" t="str">
        <f ca="1" t="shared" si="0"/>
        <v>PDL</v>
      </c>
      <c r="B20" s="27">
        <f ca="1" t="shared" si="0"/>
        <v>85</v>
      </c>
      <c r="C20" s="22">
        <v>5</v>
      </c>
      <c r="D20" s="27" t="str">
        <f ca="1" t="shared" si="1"/>
        <v>PETE Jean Louis</v>
      </c>
      <c r="E20" s="27" t="str">
        <f ca="1" t="shared" si="1"/>
        <v>2</v>
      </c>
      <c r="F20" s="27">
        <v>50</v>
      </c>
      <c r="G20" s="27" t="str">
        <f ca="1">OFFSET(G20,-7,0)</f>
        <v>ESPRIT JUDO LUCON</v>
      </c>
      <c r="H20" s="61">
        <v>0</v>
      </c>
      <c r="I20" s="62">
        <v>0</v>
      </c>
      <c r="J20" s="102">
        <v>10</v>
      </c>
      <c r="K20" s="103">
        <v>0</v>
      </c>
      <c r="L20" s="104">
        <f>SUM(H20:K20)</f>
        <v>10</v>
      </c>
      <c r="M20" s="105"/>
      <c r="N20" s="43"/>
      <c r="O20" s="44">
        <f ca="1">SUM(OFFSET(O20,0,-9),OFFSET(O20,0,-3))</f>
        <v>60</v>
      </c>
      <c r="P20" s="45"/>
      <c r="Q20" s="3"/>
      <c r="R20" s="3"/>
      <c r="S20" s="73"/>
    </row>
    <row r="21" spans="3:18" ht="12.75">
      <c r="C21" s="1"/>
      <c r="D21" s="106"/>
      <c r="E21" s="66"/>
      <c r="F21" s="66"/>
      <c r="G21" s="66"/>
      <c r="H21" s="66"/>
      <c r="I21" s="66"/>
      <c r="J21" s="106"/>
      <c r="K21" s="66"/>
      <c r="L21" s="106"/>
      <c r="M21" s="1"/>
      <c r="N21" s="1" t="s">
        <v>67</v>
      </c>
      <c r="O21" s="107"/>
      <c r="P21" s="1"/>
      <c r="Q21" s="107"/>
      <c r="R21" s="1"/>
    </row>
    <row r="22" spans="3:22" ht="12.75" hidden="1">
      <c r="C22" s="6">
        <f>COUNT(H16:K20)/2</f>
        <v>10</v>
      </c>
      <c r="D22" s="107"/>
      <c r="E22" s="1"/>
      <c r="F22" s="3"/>
      <c r="G22" s="67" t="s">
        <v>68</v>
      </c>
      <c r="H22" s="68">
        <v>1</v>
      </c>
      <c r="I22" s="68">
        <v>2</v>
      </c>
      <c r="J22" s="68">
        <v>3</v>
      </c>
      <c r="K22" s="68">
        <v>4</v>
      </c>
      <c r="L22" s="68">
        <v>5</v>
      </c>
      <c r="M22" s="68">
        <v>6</v>
      </c>
      <c r="N22" s="68">
        <v>7</v>
      </c>
      <c r="O22" s="68">
        <v>8</v>
      </c>
      <c r="P22" s="68">
        <v>9</v>
      </c>
      <c r="Q22" s="68">
        <v>10</v>
      </c>
      <c r="R22" s="68"/>
      <c r="S22" s="108"/>
      <c r="T22" s="108"/>
      <c r="U22" s="108"/>
      <c r="V22" s="108"/>
    </row>
    <row r="23" spans="3:22" ht="12.75" hidden="1">
      <c r="C23" s="6"/>
      <c r="D23" s="107"/>
      <c r="E23" s="1"/>
      <c r="F23" s="3"/>
      <c r="G23" s="67" t="s">
        <v>69</v>
      </c>
      <c r="H23" s="68">
        <v>1</v>
      </c>
      <c r="I23" s="68">
        <v>1</v>
      </c>
      <c r="J23" s="68">
        <v>1</v>
      </c>
      <c r="K23" s="68">
        <v>2</v>
      </c>
      <c r="L23" s="68">
        <v>2</v>
      </c>
      <c r="M23" s="68">
        <v>3</v>
      </c>
      <c r="N23" s="68">
        <v>3</v>
      </c>
      <c r="O23" s="68">
        <v>4</v>
      </c>
      <c r="P23" s="68">
        <v>4</v>
      </c>
      <c r="Q23" s="68">
        <v>4</v>
      </c>
      <c r="R23" s="68"/>
      <c r="S23" s="108"/>
      <c r="T23" s="108"/>
      <c r="U23" s="108"/>
      <c r="V23" s="108"/>
    </row>
    <row r="24" spans="3:22" ht="12.75" hidden="1">
      <c r="C24" s="6"/>
      <c r="D24" s="1"/>
      <c r="E24" s="1"/>
      <c r="F24" s="3"/>
      <c r="G24" s="67" t="s">
        <v>70</v>
      </c>
      <c r="H24" s="69">
        <v>1</v>
      </c>
      <c r="I24" s="69">
        <v>1</v>
      </c>
      <c r="J24" s="69">
        <v>2</v>
      </c>
      <c r="K24" s="69">
        <v>2</v>
      </c>
      <c r="L24" s="69">
        <v>2</v>
      </c>
      <c r="M24" s="68">
        <v>3</v>
      </c>
      <c r="N24" s="68">
        <v>3</v>
      </c>
      <c r="O24" s="68">
        <v>3</v>
      </c>
      <c r="P24" s="68">
        <v>4</v>
      </c>
      <c r="Q24" s="68">
        <v>4</v>
      </c>
      <c r="R24" s="68"/>
      <c r="S24" s="108"/>
      <c r="T24" s="108"/>
      <c r="U24" s="108"/>
      <c r="V24" s="108"/>
    </row>
    <row r="25" spans="8:12" ht="12.75">
      <c r="H25" s="109" t="s">
        <v>85</v>
      </c>
      <c r="I25" s="109"/>
      <c r="J25" s="109"/>
      <c r="K25" s="109"/>
      <c r="L25" s="109"/>
    </row>
  </sheetData>
  <sheetProtection selectLockedCells="1"/>
  <mergeCells count="21">
    <mergeCell ref="O17:P17"/>
    <mergeCell ref="L16:M16"/>
    <mergeCell ref="H25:L25"/>
    <mergeCell ref="R15:S15"/>
    <mergeCell ref="L18:M18"/>
    <mergeCell ref="L19:M19"/>
    <mergeCell ref="L20:M20"/>
    <mergeCell ref="L15:M15"/>
    <mergeCell ref="O19:P19"/>
    <mergeCell ref="O20:P20"/>
    <mergeCell ref="O16:P16"/>
    <mergeCell ref="L17:M17"/>
    <mergeCell ref="O18:P18"/>
    <mergeCell ref="G4:G6"/>
    <mergeCell ref="P1:R1"/>
    <mergeCell ref="K2:N2"/>
    <mergeCell ref="P2:P3"/>
    <mergeCell ref="Q2:Q3"/>
    <mergeCell ref="R2:R3"/>
    <mergeCell ref="O15:P15"/>
    <mergeCell ref="L14:O14"/>
  </mergeCells>
  <printOptions horizontalCentered="1"/>
  <pageMargins left="0.1968503937007874" right="0.49" top="0.2362204724409449" bottom="0.1968503937007874" header="0.27" footer="0.27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zoomScale="81" zoomScaleNormal="81" workbookViewId="0" topLeftCell="C8">
      <pane xSplit="5" ySplit="1" topLeftCell="H9" activePane="bottomRight" state="frozen"/>
      <selection pane="topLeft" activeCell="C8" sqref="C8"/>
      <selection pane="topRight" activeCell="G8" sqref="G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7109375" style="6" bestFit="1" customWidth="1"/>
    <col min="4" max="4" width="25.140625" style="1" customWidth="1"/>
    <col min="5" max="5" width="3.140625" style="1" customWidth="1"/>
    <col min="6" max="6" width="7.7109375" style="1" customWidth="1"/>
    <col min="7" max="7" width="22.00390625" style="1" customWidth="1"/>
    <col min="8" max="29" width="4.28125" style="1" customWidth="1"/>
    <col min="30" max="38" width="4.421875" style="3" hidden="1" customWidth="1"/>
    <col min="39" max="39" width="4.421875" style="3" customWidth="1"/>
    <col min="40" max="43" width="4.421875" style="3" hidden="1" customWidth="1"/>
    <col min="44" max="16384" width="11.421875" style="1" customWidth="1"/>
  </cols>
  <sheetData>
    <row r="1" spans="3:43" s="110" customFormat="1" ht="13.5" thickBot="1">
      <c r="C1" s="72">
        <v>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4" t="s">
        <v>0</v>
      </c>
      <c r="Q1" s="4"/>
      <c r="R1" s="4"/>
      <c r="S1" s="71"/>
      <c r="T1" s="71"/>
      <c r="U1" s="71"/>
      <c r="V1" s="73"/>
      <c r="W1" s="73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</row>
    <row r="2" spans="3:43" s="110" customFormat="1" ht="16.5" customHeight="1" thickBot="1">
      <c r="C2" s="74"/>
      <c r="D2" s="71"/>
      <c r="E2" s="71"/>
      <c r="F2" s="75" t="s">
        <v>1</v>
      </c>
      <c r="G2" s="8" t="s">
        <v>86</v>
      </c>
      <c r="H2" s="71">
        <v>3</v>
      </c>
      <c r="I2" s="71"/>
      <c r="J2" s="76" t="s">
        <v>3</v>
      </c>
      <c r="K2" s="10">
        <f ca="1">TODAY()</f>
        <v>41715</v>
      </c>
      <c r="L2" s="10"/>
      <c r="M2" s="10"/>
      <c r="N2" s="10"/>
      <c r="O2" s="71"/>
      <c r="P2" s="11" t="s">
        <v>87</v>
      </c>
      <c r="Q2" s="11" t="s">
        <v>4</v>
      </c>
      <c r="R2" s="12" t="s">
        <v>4</v>
      </c>
      <c r="S2" s="71"/>
      <c r="V2" s="73"/>
      <c r="W2" s="73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</row>
    <row r="3" spans="3:43" s="110" customFormat="1" ht="13.5" customHeight="1" thickBot="1">
      <c r="C3" s="74"/>
      <c r="D3" s="71"/>
      <c r="E3" s="71"/>
      <c r="F3" s="73"/>
      <c r="G3" s="71"/>
      <c r="H3" s="71"/>
      <c r="I3" s="71"/>
      <c r="J3" s="71"/>
      <c r="K3" s="71"/>
      <c r="L3" s="71"/>
      <c r="M3" s="71"/>
      <c r="N3" s="71"/>
      <c r="O3" s="71"/>
      <c r="P3" s="15"/>
      <c r="Q3" s="15"/>
      <c r="R3" s="16"/>
      <c r="S3" s="71"/>
      <c r="T3" s="71"/>
      <c r="U3" s="71"/>
      <c r="V3" s="73"/>
      <c r="W3" s="73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</row>
    <row r="4" spans="3:43" s="110" customFormat="1" ht="12.75">
      <c r="C4" s="74"/>
      <c r="D4" s="71"/>
      <c r="E4" s="71"/>
      <c r="F4" s="77"/>
      <c r="G4" s="78"/>
      <c r="H4" s="71"/>
      <c r="I4" s="71"/>
      <c r="J4" s="71" t="s">
        <v>5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3"/>
      <c r="W4" s="73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</row>
    <row r="5" spans="3:43" s="110" customFormat="1" ht="12.75">
      <c r="C5" s="74"/>
      <c r="D5" s="71"/>
      <c r="E5" s="71"/>
      <c r="F5" s="77" t="s">
        <v>6</v>
      </c>
      <c r="G5" s="79"/>
      <c r="H5" s="71"/>
      <c r="I5" s="71"/>
      <c r="J5" s="76" t="s">
        <v>7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3"/>
      <c r="W5" s="73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</row>
    <row r="6" spans="3:43" s="110" customFormat="1" ht="12.75">
      <c r="C6" s="74"/>
      <c r="D6" s="71"/>
      <c r="E6" s="71"/>
      <c r="F6" s="73"/>
      <c r="G6" s="80"/>
      <c r="H6" s="71"/>
      <c r="I6" s="71"/>
      <c r="J6" s="76"/>
      <c r="K6" s="76"/>
      <c r="L6" s="71"/>
      <c r="M6" s="71"/>
      <c r="N6" s="71"/>
      <c r="O6" s="71"/>
      <c r="P6" s="71"/>
      <c r="Q6" s="71"/>
      <c r="R6" s="71"/>
      <c r="S6" s="71"/>
      <c r="T6" s="71"/>
      <c r="U6" s="71"/>
      <c r="V6" s="73"/>
      <c r="W6" s="73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</row>
    <row r="7" spans="3:43" s="110" customFormat="1" ht="13.5" thickBot="1">
      <c r="C7" s="74"/>
      <c r="D7" s="71"/>
      <c r="E7" s="71"/>
      <c r="F7" s="112"/>
      <c r="G7" s="76"/>
      <c r="H7" s="76"/>
      <c r="I7" s="76"/>
      <c r="J7" s="76"/>
      <c r="K7" s="71"/>
      <c r="L7" s="71"/>
      <c r="M7" s="71"/>
      <c r="N7" s="71"/>
      <c r="O7" s="71"/>
      <c r="P7" s="71"/>
      <c r="Q7" s="71"/>
      <c r="R7" s="71"/>
      <c r="S7" s="71"/>
      <c r="T7" s="113"/>
      <c r="U7" s="71"/>
      <c r="V7" s="73"/>
      <c r="W7" s="73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</row>
    <row r="8" spans="1:43" ht="18" customHeight="1">
      <c r="A8" s="22" t="s">
        <v>8</v>
      </c>
      <c r="B8" s="22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3" t="s">
        <v>14</v>
      </c>
      <c r="H8" s="114" t="s">
        <v>88</v>
      </c>
      <c r="I8" s="115" t="s">
        <v>89</v>
      </c>
      <c r="J8" s="115" t="s">
        <v>90</v>
      </c>
      <c r="K8" s="115" t="s">
        <v>91</v>
      </c>
      <c r="L8" s="115" t="s">
        <v>92</v>
      </c>
      <c r="M8" s="115" t="s">
        <v>18</v>
      </c>
      <c r="N8" s="115" t="s">
        <v>93</v>
      </c>
      <c r="O8" s="115" t="s">
        <v>20</v>
      </c>
      <c r="P8" s="115" t="s">
        <v>19</v>
      </c>
      <c r="Q8" s="115" t="s">
        <v>94</v>
      </c>
      <c r="R8" s="115" t="s">
        <v>25</v>
      </c>
      <c r="S8" s="115" t="s">
        <v>26</v>
      </c>
      <c r="T8" s="116" t="s">
        <v>24</v>
      </c>
      <c r="U8" s="115" t="s">
        <v>95</v>
      </c>
      <c r="V8" s="115" t="s">
        <v>96</v>
      </c>
      <c r="W8" s="115" t="s">
        <v>97</v>
      </c>
      <c r="X8" s="116" t="s">
        <v>28</v>
      </c>
      <c r="Y8" s="117" t="s">
        <v>22</v>
      </c>
      <c r="Z8" s="117" t="s">
        <v>98</v>
      </c>
      <c r="AA8" s="117" t="s">
        <v>99</v>
      </c>
      <c r="AB8" s="117" t="s">
        <v>100</v>
      </c>
      <c r="AC8" s="118" t="s">
        <v>101</v>
      </c>
      <c r="AD8" s="119" t="s">
        <v>15</v>
      </c>
      <c r="AE8" s="119" t="s">
        <v>21</v>
      </c>
      <c r="AF8" s="119" t="s">
        <v>102</v>
      </c>
      <c r="AG8" s="119" t="s">
        <v>103</v>
      </c>
      <c r="AH8" s="119" t="s">
        <v>29</v>
      </c>
      <c r="AI8" s="119" t="s">
        <v>104</v>
      </c>
      <c r="AJ8" s="119" t="s">
        <v>16</v>
      </c>
      <c r="AK8" s="119" t="s">
        <v>23</v>
      </c>
      <c r="AL8" s="119" t="s">
        <v>27</v>
      </c>
      <c r="AM8" s="25" t="s">
        <v>17</v>
      </c>
      <c r="AN8" s="119" t="s">
        <v>105</v>
      </c>
      <c r="AO8" s="119" t="s">
        <v>106</v>
      </c>
      <c r="AP8" s="119" t="s">
        <v>107</v>
      </c>
      <c r="AQ8" s="119" t="s">
        <v>108</v>
      </c>
    </row>
    <row r="9" spans="1:43" ht="31.5" customHeight="1">
      <c r="A9" s="27" t="s">
        <v>39</v>
      </c>
      <c r="B9" s="27">
        <v>85</v>
      </c>
      <c r="C9" s="28">
        <f aca="true" ca="1" t="shared" si="0" ref="C9:C17">OFFSET(C9,11,0)</f>
        <v>1</v>
      </c>
      <c r="D9" s="120" t="s">
        <v>109</v>
      </c>
      <c r="E9" s="27" t="s">
        <v>87</v>
      </c>
      <c r="F9" s="27">
        <v>68</v>
      </c>
      <c r="G9" s="30" t="s">
        <v>110</v>
      </c>
      <c r="H9" s="32"/>
      <c r="I9" s="32"/>
      <c r="J9" s="32"/>
      <c r="K9" s="32"/>
      <c r="L9" s="32"/>
      <c r="M9" s="31" t="s">
        <v>53</v>
      </c>
      <c r="N9" s="32"/>
      <c r="O9" s="32"/>
      <c r="P9" s="32"/>
      <c r="Q9" s="31" t="s">
        <v>111</v>
      </c>
      <c r="R9" s="32"/>
      <c r="S9" s="32"/>
      <c r="T9" s="31"/>
      <c r="U9" s="32"/>
      <c r="V9" s="32"/>
      <c r="W9" s="32"/>
      <c r="X9" s="31"/>
      <c r="Y9" s="32"/>
      <c r="Z9" s="32"/>
      <c r="AA9" s="32"/>
      <c r="AB9" s="32"/>
      <c r="AC9" s="32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2"/>
      <c r="AO9" s="122"/>
      <c r="AP9" s="122"/>
      <c r="AQ9" s="122"/>
    </row>
    <row r="10" spans="1:43" ht="31.5" customHeight="1">
      <c r="A10" s="27" t="s">
        <v>39</v>
      </c>
      <c r="B10" s="27">
        <v>85</v>
      </c>
      <c r="C10" s="28">
        <f ca="1" t="shared" si="0"/>
        <v>2</v>
      </c>
      <c r="D10" s="120" t="s">
        <v>112</v>
      </c>
      <c r="E10" s="27" t="s">
        <v>87</v>
      </c>
      <c r="F10" s="27">
        <v>56</v>
      </c>
      <c r="G10" s="30" t="s">
        <v>113</v>
      </c>
      <c r="H10" s="32"/>
      <c r="I10" s="32"/>
      <c r="J10" s="32"/>
      <c r="K10" s="32"/>
      <c r="L10" s="31" t="s">
        <v>43</v>
      </c>
      <c r="M10" s="32"/>
      <c r="N10" s="32"/>
      <c r="O10" s="31" t="s">
        <v>34</v>
      </c>
      <c r="P10" s="32"/>
      <c r="Q10" s="32"/>
      <c r="R10" s="31" t="s">
        <v>34</v>
      </c>
      <c r="S10" s="32"/>
      <c r="T10" s="32"/>
      <c r="U10" s="32"/>
      <c r="V10" s="31" t="s">
        <v>34</v>
      </c>
      <c r="W10" s="32"/>
      <c r="X10" s="32"/>
      <c r="Y10" s="31" t="s">
        <v>34</v>
      </c>
      <c r="Z10" s="32"/>
      <c r="AA10" s="32"/>
      <c r="AB10" s="32"/>
      <c r="AC10" s="32"/>
      <c r="AD10" s="121"/>
      <c r="AE10" s="122"/>
      <c r="AF10" s="122"/>
      <c r="AG10" s="122"/>
      <c r="AH10" s="121"/>
      <c r="AI10" s="121"/>
      <c r="AJ10" s="122"/>
      <c r="AK10" s="122"/>
      <c r="AL10" s="122"/>
      <c r="AM10" s="122"/>
      <c r="AN10" s="122"/>
      <c r="AO10" s="122"/>
      <c r="AP10" s="122"/>
      <c r="AQ10" s="122"/>
    </row>
    <row r="11" spans="1:43" ht="31.5" customHeight="1">
      <c r="A11" s="27" t="s">
        <v>39</v>
      </c>
      <c r="B11" s="27">
        <v>44</v>
      </c>
      <c r="C11" s="28">
        <f ca="1" t="shared" si="0"/>
        <v>3</v>
      </c>
      <c r="D11" s="120" t="s">
        <v>114</v>
      </c>
      <c r="E11" s="27" t="s">
        <v>87</v>
      </c>
      <c r="F11" s="27">
        <v>57</v>
      </c>
      <c r="G11" s="30" t="s">
        <v>115</v>
      </c>
      <c r="H11" s="32"/>
      <c r="I11" s="32"/>
      <c r="J11" s="32"/>
      <c r="K11" s="31" t="s">
        <v>34</v>
      </c>
      <c r="L11" s="32"/>
      <c r="M11" s="32"/>
      <c r="N11" s="32"/>
      <c r="O11" s="32"/>
      <c r="P11" s="31" t="s">
        <v>34</v>
      </c>
      <c r="Q11" s="32"/>
      <c r="R11" s="32"/>
      <c r="S11" s="31" t="s">
        <v>43</v>
      </c>
      <c r="T11" s="32"/>
      <c r="U11" s="32"/>
      <c r="V11" s="32"/>
      <c r="W11" s="31" t="s">
        <v>34</v>
      </c>
      <c r="X11" s="32"/>
      <c r="Y11" s="32"/>
      <c r="Z11" s="31" t="s">
        <v>34</v>
      </c>
      <c r="AA11" s="32"/>
      <c r="AB11" s="32"/>
      <c r="AC11" s="32"/>
      <c r="AD11" s="122"/>
      <c r="AE11" s="121"/>
      <c r="AF11" s="122"/>
      <c r="AG11" s="122"/>
      <c r="AH11" s="121"/>
      <c r="AI11" s="122"/>
      <c r="AJ11" s="121"/>
      <c r="AK11" s="122"/>
      <c r="AL11" s="122"/>
      <c r="AM11" s="122"/>
      <c r="AN11" s="122"/>
      <c r="AO11" s="122"/>
      <c r="AP11" s="122"/>
      <c r="AQ11" s="122"/>
    </row>
    <row r="12" spans="1:43" ht="31.5" customHeight="1">
      <c r="A12" s="27" t="s">
        <v>39</v>
      </c>
      <c r="B12" s="27">
        <v>49</v>
      </c>
      <c r="C12" s="28">
        <f ca="1" t="shared" si="0"/>
        <v>4</v>
      </c>
      <c r="D12" s="120" t="s">
        <v>116</v>
      </c>
      <c r="E12" s="27" t="s">
        <v>87</v>
      </c>
      <c r="F12" s="27">
        <v>59</v>
      </c>
      <c r="G12" s="30" t="s">
        <v>117</v>
      </c>
      <c r="H12" s="32"/>
      <c r="I12" s="32"/>
      <c r="J12" s="31" t="s">
        <v>50</v>
      </c>
      <c r="K12" s="32"/>
      <c r="L12" s="32"/>
      <c r="M12" s="31" t="s">
        <v>34</v>
      </c>
      <c r="N12" s="32"/>
      <c r="O12" s="32"/>
      <c r="P12" s="32"/>
      <c r="Q12" s="32"/>
      <c r="R12" s="31" t="s">
        <v>52</v>
      </c>
      <c r="S12" s="32"/>
      <c r="T12" s="32"/>
      <c r="U12" s="31" t="s">
        <v>34</v>
      </c>
      <c r="V12" s="32"/>
      <c r="W12" s="32"/>
      <c r="X12" s="32"/>
      <c r="Y12" s="32"/>
      <c r="Z12" s="32"/>
      <c r="AA12" s="31" t="s">
        <v>34</v>
      </c>
      <c r="AB12" s="32"/>
      <c r="AC12" s="32"/>
      <c r="AD12" s="122"/>
      <c r="AE12" s="122"/>
      <c r="AF12" s="122"/>
      <c r="AG12" s="122"/>
      <c r="AH12" s="122"/>
      <c r="AI12" s="122"/>
      <c r="AJ12" s="121"/>
      <c r="AK12" s="121"/>
      <c r="AL12" s="121"/>
      <c r="AM12" s="122"/>
      <c r="AN12" s="122"/>
      <c r="AO12" s="122"/>
      <c r="AP12" s="122"/>
      <c r="AQ12" s="122"/>
    </row>
    <row r="13" spans="1:43" ht="31.5" customHeight="1">
      <c r="A13" s="27" t="s">
        <v>39</v>
      </c>
      <c r="B13" s="27">
        <v>85</v>
      </c>
      <c r="C13" s="28">
        <f ca="1" t="shared" si="0"/>
        <v>5</v>
      </c>
      <c r="D13" s="120" t="s">
        <v>118</v>
      </c>
      <c r="E13" s="27" t="s">
        <v>87</v>
      </c>
      <c r="F13" s="27">
        <v>61</v>
      </c>
      <c r="G13" s="30" t="s">
        <v>119</v>
      </c>
      <c r="H13" s="32"/>
      <c r="I13" s="31" t="s">
        <v>37</v>
      </c>
      <c r="J13" s="32"/>
      <c r="K13" s="32"/>
      <c r="L13" s="32"/>
      <c r="M13" s="32"/>
      <c r="N13" s="32"/>
      <c r="O13" s="31" t="s">
        <v>47</v>
      </c>
      <c r="P13" s="32"/>
      <c r="Q13" s="32"/>
      <c r="R13" s="32"/>
      <c r="S13" s="31" t="s">
        <v>75</v>
      </c>
      <c r="T13" s="32"/>
      <c r="U13" s="32"/>
      <c r="V13" s="32"/>
      <c r="W13" s="32"/>
      <c r="X13" s="31"/>
      <c r="Y13" s="32"/>
      <c r="Z13" s="32"/>
      <c r="AA13" s="32"/>
      <c r="AB13" s="31" t="s">
        <v>47</v>
      </c>
      <c r="AC13" s="32"/>
      <c r="AD13" s="122"/>
      <c r="AE13" s="122"/>
      <c r="AF13" s="122"/>
      <c r="AG13" s="122"/>
      <c r="AH13" s="122"/>
      <c r="AI13" s="122"/>
      <c r="AJ13" s="122"/>
      <c r="AK13" s="121"/>
      <c r="AL13" s="122"/>
      <c r="AM13" s="121" t="s">
        <v>37</v>
      </c>
      <c r="AN13" s="121"/>
      <c r="AO13" s="122"/>
      <c r="AP13" s="122"/>
      <c r="AQ13" s="122"/>
    </row>
    <row r="14" spans="1:43" ht="31.5" customHeight="1">
      <c r="A14" s="27" t="s">
        <v>39</v>
      </c>
      <c r="B14" s="27">
        <v>49</v>
      </c>
      <c r="C14" s="28">
        <f ca="1" t="shared" si="0"/>
        <v>6</v>
      </c>
      <c r="D14" s="120" t="s">
        <v>120</v>
      </c>
      <c r="E14" s="27" t="s">
        <v>87</v>
      </c>
      <c r="F14" s="27">
        <v>62</v>
      </c>
      <c r="G14" s="30" t="s">
        <v>121</v>
      </c>
      <c r="H14" s="31" t="s">
        <v>47</v>
      </c>
      <c r="I14" s="32"/>
      <c r="J14" s="32"/>
      <c r="K14" s="32"/>
      <c r="L14" s="32"/>
      <c r="M14" s="32"/>
      <c r="N14" s="32"/>
      <c r="O14" s="32"/>
      <c r="P14" s="31" t="s">
        <v>50</v>
      </c>
      <c r="Q14" s="32"/>
      <c r="R14" s="32"/>
      <c r="S14" s="32"/>
      <c r="T14" s="31"/>
      <c r="U14" s="32"/>
      <c r="V14" s="32"/>
      <c r="W14" s="32"/>
      <c r="X14" s="32"/>
      <c r="Y14" s="31" t="s">
        <v>47</v>
      </c>
      <c r="Z14" s="32"/>
      <c r="AA14" s="32"/>
      <c r="AB14" s="32"/>
      <c r="AC14" s="31" t="s">
        <v>34</v>
      </c>
      <c r="AD14" s="122"/>
      <c r="AE14" s="122"/>
      <c r="AF14" s="122"/>
      <c r="AG14" s="122"/>
      <c r="AH14" s="122"/>
      <c r="AI14" s="122"/>
      <c r="AJ14" s="122"/>
      <c r="AK14" s="122"/>
      <c r="AL14" s="121"/>
      <c r="AM14" s="121" t="s">
        <v>75</v>
      </c>
      <c r="AN14" s="122"/>
      <c r="AO14" s="121"/>
      <c r="AP14" s="122"/>
      <c r="AQ14" s="122"/>
    </row>
    <row r="15" spans="1:43" s="123" customFormat="1" ht="31.5" customHeight="1">
      <c r="A15" s="27" t="s">
        <v>39</v>
      </c>
      <c r="B15" s="27">
        <v>72</v>
      </c>
      <c r="C15" s="28">
        <f ca="1" t="shared" si="0"/>
        <v>7</v>
      </c>
      <c r="D15" s="120" t="s">
        <v>122</v>
      </c>
      <c r="E15" s="27" t="s">
        <v>87</v>
      </c>
      <c r="F15" s="27">
        <v>63</v>
      </c>
      <c r="G15" s="30" t="s">
        <v>123</v>
      </c>
      <c r="H15" s="32"/>
      <c r="I15" s="32"/>
      <c r="J15" s="31" t="s">
        <v>34</v>
      </c>
      <c r="K15" s="32"/>
      <c r="L15" s="32"/>
      <c r="M15" s="32"/>
      <c r="N15" s="31" t="s">
        <v>47</v>
      </c>
      <c r="O15" s="32"/>
      <c r="P15" s="32"/>
      <c r="Q15" s="31" t="s">
        <v>34</v>
      </c>
      <c r="R15" s="32"/>
      <c r="S15" s="32"/>
      <c r="T15" s="32"/>
      <c r="U15" s="32"/>
      <c r="V15" s="31" t="s">
        <v>50</v>
      </c>
      <c r="W15" s="32"/>
      <c r="X15" s="32"/>
      <c r="Y15" s="32"/>
      <c r="Z15" s="31" t="s">
        <v>47</v>
      </c>
      <c r="AA15" s="32"/>
      <c r="AB15" s="32"/>
      <c r="AC15" s="3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1"/>
      <c r="AO15" s="121"/>
      <c r="AP15" s="121"/>
      <c r="AQ15" s="122"/>
    </row>
    <row r="16" spans="1:43" ht="31.5" customHeight="1">
      <c r="A16" s="27" t="s">
        <v>39</v>
      </c>
      <c r="B16" s="27">
        <v>53</v>
      </c>
      <c r="C16" s="28">
        <f ca="1" t="shared" si="0"/>
        <v>8</v>
      </c>
      <c r="D16" s="120" t="s">
        <v>124</v>
      </c>
      <c r="E16" s="27" t="s">
        <v>87</v>
      </c>
      <c r="F16" s="27">
        <v>67</v>
      </c>
      <c r="G16" s="30" t="s">
        <v>125</v>
      </c>
      <c r="H16" s="32"/>
      <c r="I16" s="31" t="s">
        <v>53</v>
      </c>
      <c r="J16" s="32"/>
      <c r="K16" s="32"/>
      <c r="L16" s="31" t="s">
        <v>126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1" t="s">
        <v>53</v>
      </c>
      <c r="X16" s="32"/>
      <c r="Y16" s="32"/>
      <c r="Z16" s="32"/>
      <c r="AA16" s="31" t="s">
        <v>47</v>
      </c>
      <c r="AB16" s="32"/>
      <c r="AC16" s="31" t="s">
        <v>47</v>
      </c>
      <c r="AD16" s="122"/>
      <c r="AE16" s="122"/>
      <c r="AF16" s="121"/>
      <c r="AG16" s="122"/>
      <c r="AH16" s="122"/>
      <c r="AI16" s="122"/>
      <c r="AJ16" s="122"/>
      <c r="AK16" s="122"/>
      <c r="AL16" s="122"/>
      <c r="AM16" s="122"/>
      <c r="AN16" s="122"/>
      <c r="AO16" s="122"/>
      <c r="AP16" s="121"/>
      <c r="AQ16" s="121"/>
    </row>
    <row r="17" spans="1:43" ht="31.5" customHeight="1">
      <c r="A17" s="27" t="s">
        <v>39</v>
      </c>
      <c r="B17" s="27">
        <v>44</v>
      </c>
      <c r="C17" s="28">
        <f ca="1" t="shared" si="0"/>
        <v>9</v>
      </c>
      <c r="D17" s="120" t="s">
        <v>127</v>
      </c>
      <c r="E17" s="27" t="s">
        <v>87</v>
      </c>
      <c r="F17" s="27">
        <v>67</v>
      </c>
      <c r="G17" s="30" t="s">
        <v>128</v>
      </c>
      <c r="H17" s="31" t="s">
        <v>46</v>
      </c>
      <c r="I17" s="32"/>
      <c r="J17" s="32"/>
      <c r="K17" s="31" t="s">
        <v>47</v>
      </c>
      <c r="L17" s="32"/>
      <c r="M17" s="32"/>
      <c r="N17" s="31" t="s">
        <v>34</v>
      </c>
      <c r="O17" s="32"/>
      <c r="P17" s="32"/>
      <c r="Q17" s="32"/>
      <c r="R17" s="32"/>
      <c r="S17" s="32"/>
      <c r="T17" s="32"/>
      <c r="U17" s="31" t="s">
        <v>47</v>
      </c>
      <c r="V17" s="32"/>
      <c r="W17" s="32"/>
      <c r="X17" s="32"/>
      <c r="Y17" s="32"/>
      <c r="Z17" s="32"/>
      <c r="AA17" s="32"/>
      <c r="AB17" s="31" t="s">
        <v>34</v>
      </c>
      <c r="AC17" s="32"/>
      <c r="AD17" s="122"/>
      <c r="AE17" s="122"/>
      <c r="AF17" s="122"/>
      <c r="AG17" s="121"/>
      <c r="AH17" s="122"/>
      <c r="AI17" s="121"/>
      <c r="AJ17" s="122"/>
      <c r="AK17" s="122"/>
      <c r="AL17" s="122"/>
      <c r="AM17" s="122"/>
      <c r="AN17" s="122"/>
      <c r="AO17" s="122"/>
      <c r="AP17" s="122"/>
      <c r="AQ17" s="121"/>
    </row>
    <row r="18" spans="4:29" ht="24" customHeight="1" thickBot="1">
      <c r="D18" s="34"/>
      <c r="E18" s="34"/>
      <c r="F18" s="34"/>
      <c r="G18" s="34"/>
      <c r="H18" s="3"/>
      <c r="I18" s="3"/>
      <c r="J18" s="3"/>
      <c r="K18" s="3"/>
      <c r="L18" s="3"/>
      <c r="M18" s="124" t="s">
        <v>129</v>
      </c>
      <c r="N18" s="124"/>
      <c r="O18" s="124"/>
      <c r="P18" s="124"/>
      <c r="Q18" s="3"/>
      <c r="R18" s="3">
        <f>SUM(F18:O18)</f>
        <v>0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24" customHeight="1" thickBot="1">
      <c r="A19" s="22" t="s">
        <v>8</v>
      </c>
      <c r="B19" s="22" t="s">
        <v>9</v>
      </c>
      <c r="C19" s="23" t="s">
        <v>10</v>
      </c>
      <c r="D19" s="81" t="s">
        <v>11</v>
      </c>
      <c r="E19" s="81" t="s">
        <v>12</v>
      </c>
      <c r="F19" s="125" t="s">
        <v>54</v>
      </c>
      <c r="G19" s="126" t="s">
        <v>14</v>
      </c>
      <c r="H19" s="38" t="s">
        <v>55</v>
      </c>
      <c r="I19" s="39" t="s">
        <v>56</v>
      </c>
      <c r="J19" s="39" t="s">
        <v>57</v>
      </c>
      <c r="K19" s="39" t="s">
        <v>58</v>
      </c>
      <c r="L19" s="40" t="s">
        <v>59</v>
      </c>
      <c r="M19" s="38" t="s">
        <v>130</v>
      </c>
      <c r="N19" s="127" t="s">
        <v>131</v>
      </c>
      <c r="O19" s="127" t="s">
        <v>132</v>
      </c>
      <c r="P19" s="127" t="s">
        <v>133</v>
      </c>
      <c r="Q19" s="128" t="s">
        <v>60</v>
      </c>
      <c r="R19" s="42"/>
      <c r="S19" s="43" t="s">
        <v>61</v>
      </c>
      <c r="T19" s="129" t="s">
        <v>62</v>
      </c>
      <c r="U19" s="130"/>
      <c r="V19" s="3"/>
      <c r="W19" s="131" t="s">
        <v>134</v>
      </c>
      <c r="X19" s="132"/>
      <c r="Y19" s="132"/>
      <c r="Z19" s="132"/>
      <c r="AA19" s="133"/>
      <c r="AB19" s="3"/>
      <c r="AC19" s="3"/>
    </row>
    <row r="20" spans="1:29" ht="15" customHeight="1">
      <c r="A20" s="27" t="str">
        <f aca="true" ca="1" t="shared" si="1" ref="A20:B28">OFFSET(A20,-11,0)</f>
        <v>PDL</v>
      </c>
      <c r="B20" s="27">
        <f ca="1" t="shared" si="1"/>
        <v>85</v>
      </c>
      <c r="C20" s="22">
        <v>1</v>
      </c>
      <c r="D20" s="134" t="str">
        <f aca="true" ca="1" t="shared" si="2" ref="D20:E28">OFFSET(D20,-11,0)</f>
        <v>SORIN Manuel</v>
      </c>
      <c r="E20" s="27" t="str">
        <f ca="1" t="shared" si="2"/>
        <v>1</v>
      </c>
      <c r="F20" s="27">
        <v>87</v>
      </c>
      <c r="G20" s="27" t="str">
        <f aca="true" ca="1" t="shared" si="3" ref="G20:G28">OFFSET(G20,-11,0)</f>
        <v>OLYMPIC JUDO BENET</v>
      </c>
      <c r="H20" s="54">
        <v>10</v>
      </c>
      <c r="I20" s="55">
        <v>10</v>
      </c>
      <c r="J20" s="55" t="str">
        <f>IF(M20&lt;&gt;"","-","")</f>
        <v>-</v>
      </c>
      <c r="K20" s="55" t="str">
        <f>IF(M20&lt;&gt;"","-","")</f>
        <v>-</v>
      </c>
      <c r="L20" s="56" t="str">
        <f>IF(M20&lt;&gt;"","-","")</f>
        <v>-</v>
      </c>
      <c r="M20" s="49" t="s">
        <v>135</v>
      </c>
      <c r="N20" s="91"/>
      <c r="O20" s="135"/>
      <c r="P20" s="136"/>
      <c r="Q20" s="137">
        <f aca="true" t="shared" si="4" ref="Q20:Q28">SUM(H20:P20)</f>
        <v>20</v>
      </c>
      <c r="R20" s="138"/>
      <c r="S20" s="43"/>
      <c r="T20" s="139">
        <f aca="true" ca="1" t="shared" si="5" ref="T20:T28">SUM(OFFSET(T20,0,-14),OFFSET(T20,0,-3))</f>
        <v>107</v>
      </c>
      <c r="U20" s="130"/>
      <c r="V20" s="3"/>
      <c r="W20" s="140" t="s">
        <v>15</v>
      </c>
      <c r="X20" s="140" t="s">
        <v>21</v>
      </c>
      <c r="Y20" s="140" t="s">
        <v>102</v>
      </c>
      <c r="Z20" s="140" t="s">
        <v>103</v>
      </c>
      <c r="AA20" s="140" t="s">
        <v>29</v>
      </c>
      <c r="AB20" s="3"/>
      <c r="AC20" s="3"/>
    </row>
    <row r="21" spans="1:29" ht="15" customHeight="1">
      <c r="A21" s="27" t="str">
        <f ca="1" t="shared" si="1"/>
        <v>PDL</v>
      </c>
      <c r="B21" s="27">
        <f ca="1" t="shared" si="1"/>
        <v>85</v>
      </c>
      <c r="C21" s="22">
        <v>2</v>
      </c>
      <c r="D21" s="134" t="str">
        <f ca="1" t="shared" si="2"/>
        <v>CARTHONNET Nicolas</v>
      </c>
      <c r="E21" s="27" t="str">
        <f ca="1" t="shared" si="2"/>
        <v>1</v>
      </c>
      <c r="F21" s="27">
        <v>20</v>
      </c>
      <c r="G21" s="27" t="str">
        <f ca="1" t="shared" si="3"/>
        <v>AIZENAY JUDO CLUB</v>
      </c>
      <c r="H21" s="54">
        <v>0</v>
      </c>
      <c r="I21" s="55">
        <v>0</v>
      </c>
      <c r="J21" s="55">
        <v>0</v>
      </c>
      <c r="K21" s="55">
        <v>0</v>
      </c>
      <c r="L21" s="56">
        <v>0</v>
      </c>
      <c r="M21" s="54"/>
      <c r="N21" s="95"/>
      <c r="O21" s="141"/>
      <c r="P21" s="142"/>
      <c r="Q21" s="143">
        <f t="shared" si="4"/>
        <v>0</v>
      </c>
      <c r="R21" s="144"/>
      <c r="S21" s="43"/>
      <c r="T21" s="145">
        <f ca="1" t="shared" si="5"/>
        <v>20</v>
      </c>
      <c r="U21" s="130"/>
      <c r="V21" s="3"/>
      <c r="W21" s="140" t="s">
        <v>104</v>
      </c>
      <c r="X21" s="140" t="s">
        <v>16</v>
      </c>
      <c r="Y21" s="140" t="s">
        <v>23</v>
      </c>
      <c r="Z21" s="140" t="s">
        <v>27</v>
      </c>
      <c r="AA21" s="146" t="s">
        <v>17</v>
      </c>
      <c r="AB21" s="3"/>
      <c r="AC21" s="3"/>
    </row>
    <row r="22" spans="1:29" ht="15" customHeight="1">
      <c r="A22" s="27" t="str">
        <f ca="1" t="shared" si="1"/>
        <v>PDL</v>
      </c>
      <c r="B22" s="27">
        <f ca="1" t="shared" si="1"/>
        <v>44</v>
      </c>
      <c r="C22" s="22">
        <v>3</v>
      </c>
      <c r="D22" s="48" t="str">
        <f ca="1" t="shared" si="2"/>
        <v>LECUYER Cedric</v>
      </c>
      <c r="E22" s="27" t="str">
        <f ca="1" t="shared" si="2"/>
        <v>1</v>
      </c>
      <c r="F22" s="27">
        <v>0</v>
      </c>
      <c r="G22" s="27" t="str">
        <f ca="1" t="shared" si="3"/>
        <v>FJEP AL LE PELLERIN</v>
      </c>
      <c r="H22" s="54">
        <v>0</v>
      </c>
      <c r="I22" s="55">
        <v>0</v>
      </c>
      <c r="J22" s="55">
        <v>0</v>
      </c>
      <c r="K22" s="55">
        <v>0</v>
      </c>
      <c r="L22" s="56">
        <v>0</v>
      </c>
      <c r="M22" s="54"/>
      <c r="N22" s="95"/>
      <c r="O22" s="141"/>
      <c r="P22" s="142"/>
      <c r="Q22" s="143">
        <f t="shared" si="4"/>
        <v>0</v>
      </c>
      <c r="R22" s="144"/>
      <c r="S22" s="43"/>
      <c r="T22" s="145">
        <f ca="1" t="shared" si="5"/>
        <v>0</v>
      </c>
      <c r="U22" s="130"/>
      <c r="V22" s="3"/>
      <c r="W22" s="140" t="s">
        <v>105</v>
      </c>
      <c r="X22" s="140" t="s">
        <v>106</v>
      </c>
      <c r="Y22" s="140" t="s">
        <v>107</v>
      </c>
      <c r="Z22" s="140" t="s">
        <v>108</v>
      </c>
      <c r="AA22" s="3"/>
      <c r="AB22" s="3"/>
      <c r="AC22" s="3"/>
    </row>
    <row r="23" spans="1:43" ht="15" customHeight="1">
      <c r="A23" s="27" t="str">
        <f ca="1" t="shared" si="1"/>
        <v>PDL</v>
      </c>
      <c r="B23" s="27">
        <f ca="1" t="shared" si="1"/>
        <v>49</v>
      </c>
      <c r="C23" s="22">
        <v>4</v>
      </c>
      <c r="D23" s="134" t="str">
        <f ca="1" t="shared" si="2"/>
        <v>BIETRY Killian</v>
      </c>
      <c r="E23" s="27" t="str">
        <f ca="1" t="shared" si="2"/>
        <v>1</v>
      </c>
      <c r="F23" s="27">
        <v>0</v>
      </c>
      <c r="G23" s="27" t="str">
        <f ca="1" t="shared" si="3"/>
        <v>AT CLUB LONGUE</v>
      </c>
      <c r="H23" s="54">
        <v>10</v>
      </c>
      <c r="I23" s="55">
        <v>0</v>
      </c>
      <c r="J23" s="55">
        <v>10</v>
      </c>
      <c r="K23" s="55">
        <v>0</v>
      </c>
      <c r="L23" s="56">
        <v>0</v>
      </c>
      <c r="M23" s="54"/>
      <c r="N23" s="95"/>
      <c r="O23" s="141"/>
      <c r="P23" s="142"/>
      <c r="Q23" s="143">
        <f t="shared" si="4"/>
        <v>20</v>
      </c>
      <c r="R23" s="144"/>
      <c r="S23" s="43"/>
      <c r="T23" s="145">
        <f ca="1" t="shared" si="5"/>
        <v>20</v>
      </c>
      <c r="U23" s="130"/>
      <c r="V23" s="3"/>
      <c r="W23" s="3"/>
      <c r="X23" s="3"/>
      <c r="Y23" s="3"/>
      <c r="Z23" s="3"/>
      <c r="AA23" s="3"/>
      <c r="AB23" s="3"/>
      <c r="AC23" s="3"/>
      <c r="AQ23" s="1"/>
    </row>
    <row r="24" spans="1:29" ht="15" customHeight="1">
      <c r="A24" s="27" t="str">
        <f ca="1" t="shared" si="1"/>
        <v>PDL</v>
      </c>
      <c r="B24" s="27">
        <f ca="1" t="shared" si="1"/>
        <v>85</v>
      </c>
      <c r="C24" s="22">
        <v>5</v>
      </c>
      <c r="D24" s="134" t="str">
        <f ca="1" t="shared" si="2"/>
        <v>GUYET Olivier</v>
      </c>
      <c r="E24" s="27" t="str">
        <f ca="1" t="shared" si="2"/>
        <v>1</v>
      </c>
      <c r="F24" s="27">
        <v>20</v>
      </c>
      <c r="G24" s="27" t="str">
        <f ca="1" t="shared" si="3"/>
        <v>JUDO CLUB COMMEQUIERS</v>
      </c>
      <c r="H24" s="54">
        <v>0</v>
      </c>
      <c r="I24" s="55">
        <v>10</v>
      </c>
      <c r="J24" s="55">
        <v>0</v>
      </c>
      <c r="K24" s="55">
        <v>10</v>
      </c>
      <c r="L24" s="56" t="str">
        <f>IF(M24&lt;&gt;"","-","")</f>
        <v>-</v>
      </c>
      <c r="M24" s="54">
        <v>7</v>
      </c>
      <c r="N24" s="95"/>
      <c r="O24" s="141"/>
      <c r="P24" s="142"/>
      <c r="Q24" s="143">
        <f t="shared" si="4"/>
        <v>27</v>
      </c>
      <c r="R24" s="144"/>
      <c r="S24" s="43"/>
      <c r="T24" s="145">
        <f ca="1" t="shared" si="5"/>
        <v>47</v>
      </c>
      <c r="U24" s="130"/>
      <c r="V24" s="3"/>
      <c r="W24" s="3"/>
      <c r="X24" s="3"/>
      <c r="Y24" s="3"/>
      <c r="Z24" s="3"/>
      <c r="AA24" s="66"/>
      <c r="AB24" s="3"/>
      <c r="AC24" s="3"/>
    </row>
    <row r="25" spans="1:29" ht="15" customHeight="1" thickBot="1">
      <c r="A25" s="27" t="str">
        <f ca="1" t="shared" si="1"/>
        <v>PDL</v>
      </c>
      <c r="B25" s="27">
        <f ca="1" t="shared" si="1"/>
        <v>49</v>
      </c>
      <c r="C25" s="22">
        <v>6</v>
      </c>
      <c r="D25" s="134" t="str">
        <f ca="1" t="shared" si="2"/>
        <v>NAY Julien</v>
      </c>
      <c r="E25" s="27" t="str">
        <f ca="1" t="shared" si="2"/>
        <v>1</v>
      </c>
      <c r="F25" s="27">
        <v>37</v>
      </c>
      <c r="G25" s="27" t="str">
        <f ca="1" t="shared" si="3"/>
        <v>DOJO DU SOC CANDE</v>
      </c>
      <c r="H25" s="54">
        <v>10</v>
      </c>
      <c r="I25" s="55">
        <v>10</v>
      </c>
      <c r="J25" s="55">
        <v>10</v>
      </c>
      <c r="K25" s="55">
        <v>0</v>
      </c>
      <c r="L25" s="56" t="str">
        <f>IF(M25&lt;&gt;"","-","")</f>
        <v>-</v>
      </c>
      <c r="M25" s="54">
        <v>0</v>
      </c>
      <c r="N25" s="95"/>
      <c r="O25" s="141"/>
      <c r="P25" s="142"/>
      <c r="Q25" s="143">
        <f t="shared" si="4"/>
        <v>30</v>
      </c>
      <c r="R25" s="144"/>
      <c r="S25" s="43"/>
      <c r="T25" s="145">
        <f ca="1" t="shared" si="5"/>
        <v>67</v>
      </c>
      <c r="U25" s="130"/>
      <c r="V25" s="3"/>
      <c r="W25" s="3"/>
      <c r="X25" s="3"/>
      <c r="Y25" s="3"/>
      <c r="Z25" s="47" t="s">
        <v>63</v>
      </c>
      <c r="AA25" s="47"/>
      <c r="AB25" s="3"/>
      <c r="AC25" s="3"/>
    </row>
    <row r="26" spans="1:29" ht="15" customHeight="1">
      <c r="A26" s="27" t="str">
        <f ca="1" t="shared" si="1"/>
        <v>PDL</v>
      </c>
      <c r="B26" s="27">
        <f ca="1" t="shared" si="1"/>
        <v>72</v>
      </c>
      <c r="C26" s="22">
        <v>7</v>
      </c>
      <c r="D26" s="134" t="str">
        <f ca="1" t="shared" si="2"/>
        <v>BIGOT Sebastien</v>
      </c>
      <c r="E26" s="27" t="str">
        <f ca="1" t="shared" si="2"/>
        <v>1</v>
      </c>
      <c r="F26" s="27">
        <v>0</v>
      </c>
      <c r="G26" s="27" t="str">
        <f ca="1" t="shared" si="3"/>
        <v>LOISIRS LAIGNE SAINT GERVAIS</v>
      </c>
      <c r="H26" s="54">
        <v>0</v>
      </c>
      <c r="I26" s="55">
        <v>10</v>
      </c>
      <c r="J26" s="55">
        <v>0</v>
      </c>
      <c r="K26" s="55">
        <v>10</v>
      </c>
      <c r="L26" s="56">
        <v>10</v>
      </c>
      <c r="M26" s="147"/>
      <c r="N26" s="148"/>
      <c r="O26" s="149"/>
      <c r="P26" s="142"/>
      <c r="Q26" s="143">
        <f t="shared" si="4"/>
        <v>30</v>
      </c>
      <c r="R26" s="144"/>
      <c r="S26" s="43"/>
      <c r="T26" s="145">
        <f ca="1" t="shared" si="5"/>
        <v>30</v>
      </c>
      <c r="U26" s="130"/>
      <c r="V26" s="3"/>
      <c r="W26" s="3"/>
      <c r="X26" s="3"/>
      <c r="Y26" s="3"/>
      <c r="Z26" s="150" t="s">
        <v>65</v>
      </c>
      <c r="AA26" s="151" t="s">
        <v>66</v>
      </c>
      <c r="AB26" s="3"/>
      <c r="AC26" s="3"/>
    </row>
    <row r="27" spans="1:29" ht="15" customHeight="1">
      <c r="A27" s="27" t="str">
        <f ca="1" t="shared" si="1"/>
        <v>PDL</v>
      </c>
      <c r="B27" s="27">
        <f ca="1" t="shared" si="1"/>
        <v>53</v>
      </c>
      <c r="C27" s="22">
        <v>8</v>
      </c>
      <c r="D27" s="134" t="str">
        <f ca="1" t="shared" si="2"/>
        <v>GOUPIL Lardeux Laurent</v>
      </c>
      <c r="E27" s="27" t="str">
        <f ca="1" t="shared" si="2"/>
        <v>1</v>
      </c>
      <c r="F27" s="27">
        <v>20</v>
      </c>
      <c r="G27" s="27" t="str">
        <f ca="1" t="shared" si="3"/>
        <v>E.S. CRAON JUDO JUJITSU</v>
      </c>
      <c r="H27" s="54">
        <v>10</v>
      </c>
      <c r="I27" s="55">
        <v>10</v>
      </c>
      <c r="J27" s="55">
        <v>10</v>
      </c>
      <c r="K27" s="55">
        <v>10</v>
      </c>
      <c r="L27" s="56">
        <v>10</v>
      </c>
      <c r="M27" s="54"/>
      <c r="N27" s="95"/>
      <c r="O27" s="141"/>
      <c r="P27" s="142"/>
      <c r="Q27" s="143">
        <f t="shared" si="4"/>
        <v>50</v>
      </c>
      <c r="R27" s="144"/>
      <c r="S27" s="43"/>
      <c r="T27" s="145">
        <f ca="1" t="shared" si="5"/>
        <v>70</v>
      </c>
      <c r="U27" s="130"/>
      <c r="V27" s="3"/>
      <c r="W27" s="3"/>
      <c r="X27" s="3"/>
      <c r="Y27" s="3"/>
      <c r="Z27" s="152">
        <v>7</v>
      </c>
      <c r="AA27" s="153">
        <v>10</v>
      </c>
      <c r="AB27" s="3"/>
      <c r="AC27" s="3"/>
    </row>
    <row r="28" spans="1:29" ht="15" customHeight="1" thickBot="1">
      <c r="A28" s="27" t="str">
        <f ca="1" t="shared" si="1"/>
        <v>PDL</v>
      </c>
      <c r="B28" s="27">
        <f ca="1" t="shared" si="1"/>
        <v>44</v>
      </c>
      <c r="C28" s="22">
        <v>9</v>
      </c>
      <c r="D28" s="134" t="str">
        <f ca="1" t="shared" si="2"/>
        <v>HIVERT Matthieu</v>
      </c>
      <c r="E28" s="27" t="str">
        <f ca="1" t="shared" si="2"/>
        <v>1</v>
      </c>
      <c r="F28" s="27">
        <v>30</v>
      </c>
      <c r="G28" s="27" t="str">
        <f ca="1" t="shared" si="3"/>
        <v>JUDO CLUB CARQUEFOU</v>
      </c>
      <c r="H28" s="61">
        <v>0</v>
      </c>
      <c r="I28" s="62">
        <v>10</v>
      </c>
      <c r="J28" s="62">
        <v>0</v>
      </c>
      <c r="K28" s="62">
        <v>10</v>
      </c>
      <c r="L28" s="154">
        <v>0</v>
      </c>
      <c r="M28" s="61"/>
      <c r="N28" s="102"/>
      <c r="O28" s="155"/>
      <c r="P28" s="156"/>
      <c r="Q28" s="157">
        <f t="shared" si="4"/>
        <v>20</v>
      </c>
      <c r="R28" s="158"/>
      <c r="S28" s="43"/>
      <c r="T28" s="145">
        <f ca="1" t="shared" si="5"/>
        <v>50</v>
      </c>
      <c r="U28" s="130"/>
      <c r="V28" s="3"/>
      <c r="W28" s="3"/>
      <c r="X28" s="3"/>
      <c r="Y28" s="3"/>
      <c r="Z28" s="159"/>
      <c r="AA28" s="160"/>
      <c r="AB28" s="3"/>
      <c r="AC28" s="3"/>
    </row>
    <row r="29" spans="3:14" ht="11.25">
      <c r="C29" s="1"/>
      <c r="N29" s="1" t="s">
        <v>67</v>
      </c>
    </row>
    <row r="30" spans="3:43" ht="11.25" hidden="1">
      <c r="C30" s="6">
        <f>COUNT(H20:P28)/2</f>
        <v>21</v>
      </c>
      <c r="G30" s="161" t="s">
        <v>68</v>
      </c>
      <c r="H30" s="68">
        <v>1</v>
      </c>
      <c r="I30" s="68">
        <v>2</v>
      </c>
      <c r="J30" s="68">
        <v>3</v>
      </c>
      <c r="K30" s="68">
        <v>4</v>
      </c>
      <c r="L30" s="68">
        <v>5</v>
      </c>
      <c r="M30" s="68">
        <v>6</v>
      </c>
      <c r="N30" s="68">
        <v>7</v>
      </c>
      <c r="O30" s="68">
        <v>8</v>
      </c>
      <c r="P30" s="68">
        <v>9</v>
      </c>
      <c r="Q30" s="68">
        <v>10</v>
      </c>
      <c r="R30" s="68">
        <v>11</v>
      </c>
      <c r="S30" s="68">
        <v>12</v>
      </c>
      <c r="T30" s="68"/>
      <c r="U30" s="68">
        <v>13</v>
      </c>
      <c r="V30" s="68">
        <v>14</v>
      </c>
      <c r="W30" s="68">
        <v>15</v>
      </c>
      <c r="X30" s="68"/>
      <c r="Y30" s="68">
        <v>16</v>
      </c>
      <c r="Z30" s="68">
        <v>17</v>
      </c>
      <c r="AA30" s="68">
        <v>18</v>
      </c>
      <c r="AB30" s="68">
        <v>19</v>
      </c>
      <c r="AC30" s="68">
        <v>20</v>
      </c>
      <c r="AD30" s="162"/>
      <c r="AE30" s="162"/>
      <c r="AF30" s="162"/>
      <c r="AG30" s="162"/>
      <c r="AH30" s="162"/>
      <c r="AI30" s="162"/>
      <c r="AJ30" s="162"/>
      <c r="AK30" s="162"/>
      <c r="AL30" s="162"/>
      <c r="AM30" s="162">
        <v>21</v>
      </c>
      <c r="AN30" s="162"/>
      <c r="AO30" s="162"/>
      <c r="AP30" s="162"/>
      <c r="AQ30" s="162"/>
    </row>
    <row r="31" spans="7:43" ht="11.25" hidden="1">
      <c r="G31" s="67" t="s">
        <v>69</v>
      </c>
      <c r="H31" s="68">
        <v>1</v>
      </c>
      <c r="I31" s="68">
        <v>1</v>
      </c>
      <c r="J31" s="68">
        <v>1</v>
      </c>
      <c r="K31" s="68">
        <v>1</v>
      </c>
      <c r="L31" s="68">
        <v>1</v>
      </c>
      <c r="M31" s="68">
        <v>1</v>
      </c>
      <c r="N31" s="68">
        <v>2</v>
      </c>
      <c r="O31" s="68">
        <v>2</v>
      </c>
      <c r="P31" s="68">
        <v>2</v>
      </c>
      <c r="Q31" s="68">
        <v>2</v>
      </c>
      <c r="R31" s="68">
        <v>3</v>
      </c>
      <c r="S31" s="68">
        <v>3</v>
      </c>
      <c r="T31" s="68"/>
      <c r="U31" s="68">
        <v>4</v>
      </c>
      <c r="V31" s="68">
        <v>4</v>
      </c>
      <c r="W31" s="68">
        <v>4</v>
      </c>
      <c r="X31" s="68"/>
      <c r="Y31" s="68">
        <v>5</v>
      </c>
      <c r="Z31" s="68">
        <v>5</v>
      </c>
      <c r="AA31" s="68">
        <v>5</v>
      </c>
      <c r="AB31" s="68">
        <v>4</v>
      </c>
      <c r="AC31" s="68">
        <v>4</v>
      </c>
      <c r="AD31" s="162"/>
      <c r="AE31" s="162"/>
      <c r="AF31" s="162"/>
      <c r="AG31" s="162"/>
      <c r="AH31" s="162"/>
      <c r="AI31" s="162"/>
      <c r="AJ31" s="162"/>
      <c r="AK31" s="162"/>
      <c r="AL31" s="162"/>
      <c r="AM31" s="162">
        <v>1</v>
      </c>
      <c r="AN31" s="162"/>
      <c r="AO31" s="162"/>
      <c r="AP31" s="162"/>
      <c r="AQ31" s="162"/>
    </row>
    <row r="32" spans="7:43" ht="11.25" hidden="1">
      <c r="G32" s="67" t="s">
        <v>70</v>
      </c>
      <c r="H32" s="68">
        <v>1</v>
      </c>
      <c r="I32" s="68">
        <v>1</v>
      </c>
      <c r="J32" s="68">
        <v>1</v>
      </c>
      <c r="K32" s="68">
        <v>2</v>
      </c>
      <c r="L32" s="68">
        <v>2</v>
      </c>
      <c r="M32" s="68">
        <v>2</v>
      </c>
      <c r="N32" s="68">
        <v>3</v>
      </c>
      <c r="O32" s="68">
        <v>2</v>
      </c>
      <c r="P32" s="68">
        <v>2</v>
      </c>
      <c r="Q32" s="68">
        <v>3</v>
      </c>
      <c r="R32" s="68">
        <v>3</v>
      </c>
      <c r="S32" s="68">
        <v>3</v>
      </c>
      <c r="T32" s="68"/>
      <c r="U32" s="68">
        <v>4</v>
      </c>
      <c r="V32" s="68">
        <v>4</v>
      </c>
      <c r="W32" s="68">
        <v>3</v>
      </c>
      <c r="X32" s="68"/>
      <c r="Y32" s="68">
        <v>3</v>
      </c>
      <c r="Z32" s="68">
        <v>5</v>
      </c>
      <c r="AA32" s="68">
        <v>4</v>
      </c>
      <c r="AB32" s="68">
        <v>5</v>
      </c>
      <c r="AC32" s="68">
        <v>5</v>
      </c>
      <c r="AD32" s="162"/>
      <c r="AE32" s="162"/>
      <c r="AF32" s="162"/>
      <c r="AG32" s="162"/>
      <c r="AH32" s="162"/>
      <c r="AI32" s="162"/>
      <c r="AJ32" s="162"/>
      <c r="AK32" s="162"/>
      <c r="AL32" s="162"/>
      <c r="AM32" s="162">
        <v>1</v>
      </c>
      <c r="AN32" s="162"/>
      <c r="AO32" s="162"/>
      <c r="AP32" s="162"/>
      <c r="AQ32" s="162"/>
    </row>
  </sheetData>
  <sheetProtection/>
  <mergeCells count="31">
    <mergeCell ref="W19:AA19"/>
    <mergeCell ref="Z25:AA25"/>
    <mergeCell ref="T22:U22"/>
    <mergeCell ref="T27:U27"/>
    <mergeCell ref="AA27:AA28"/>
    <mergeCell ref="T28:U28"/>
    <mergeCell ref="T23:U23"/>
    <mergeCell ref="T24:U24"/>
    <mergeCell ref="T25:U25"/>
    <mergeCell ref="T26:U26"/>
    <mergeCell ref="P1:R1"/>
    <mergeCell ref="K2:N2"/>
    <mergeCell ref="P2:P3"/>
    <mergeCell ref="Q2:Q3"/>
    <mergeCell ref="R2:R3"/>
    <mergeCell ref="G4:G6"/>
    <mergeCell ref="M18:P18"/>
    <mergeCell ref="Z27:Z28"/>
    <mergeCell ref="T19:U19"/>
    <mergeCell ref="T20:U20"/>
    <mergeCell ref="T21:U21"/>
    <mergeCell ref="Q19:R19"/>
    <mergeCell ref="Q20:R20"/>
    <mergeCell ref="Q21:R21"/>
    <mergeCell ref="Q26:R26"/>
    <mergeCell ref="Q27:R27"/>
    <mergeCell ref="Q28:R28"/>
    <mergeCell ref="Q22:R22"/>
    <mergeCell ref="Q23:R23"/>
    <mergeCell ref="Q24:R24"/>
    <mergeCell ref="Q25:R25"/>
  </mergeCells>
  <printOptions horizontalCentered="1"/>
  <pageMargins left="0" right="0" top="0" bottom="0" header="0.15748031496062992" footer="0.15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6"/>
  <sheetViews>
    <sheetView zoomScale="86" zoomScaleNormal="86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Q36" sqref="Q36"/>
    </sheetView>
  </sheetViews>
  <sheetFormatPr defaultColWidth="11.421875" defaultRowHeight="12.75"/>
  <cols>
    <col min="1" max="1" width="6.140625" style="163" bestFit="1" customWidth="1"/>
    <col min="2" max="2" width="5.140625" style="163" bestFit="1" customWidth="1"/>
    <col min="3" max="3" width="4.421875" style="166" bestFit="1" customWidth="1"/>
    <col min="4" max="4" width="22.140625" style="165" customWidth="1"/>
    <col min="5" max="5" width="3.140625" style="165" customWidth="1"/>
    <col min="6" max="6" width="7.7109375" style="163" customWidth="1"/>
    <col min="7" max="7" width="19.421875" style="165" customWidth="1"/>
    <col min="8" max="32" width="4.00390625" style="165" customWidth="1"/>
    <col min="33" max="52" width="4.00390625" style="163" hidden="1" customWidth="1"/>
    <col min="53" max="16384" width="11.421875" style="165" customWidth="1"/>
  </cols>
  <sheetData>
    <row r="1" spans="3:22" ht="13.5" thickBot="1">
      <c r="C1" s="164">
        <v>10</v>
      </c>
      <c r="F1" s="73"/>
      <c r="G1" s="71"/>
      <c r="H1" s="71"/>
      <c r="I1" s="71"/>
      <c r="J1" s="71"/>
      <c r="K1" s="71"/>
      <c r="L1" s="71"/>
      <c r="M1" s="71"/>
      <c r="N1" s="71"/>
      <c r="O1" s="71"/>
      <c r="P1" s="4" t="s">
        <v>0</v>
      </c>
      <c r="Q1" s="4"/>
      <c r="R1" s="4"/>
      <c r="S1" s="71"/>
      <c r="T1" s="71"/>
      <c r="U1" s="71"/>
      <c r="V1" s="73"/>
    </row>
    <row r="2" spans="6:22" ht="16.5" customHeight="1" thickBot="1">
      <c r="F2" s="75" t="s">
        <v>1</v>
      </c>
      <c r="G2" s="8" t="s">
        <v>136</v>
      </c>
      <c r="H2" s="71">
        <v>3</v>
      </c>
      <c r="I2" s="71"/>
      <c r="J2" s="76" t="s">
        <v>3</v>
      </c>
      <c r="K2" s="167">
        <f ca="1">TODAY()</f>
        <v>41715</v>
      </c>
      <c r="L2" s="167"/>
      <c r="M2" s="167"/>
      <c r="N2" s="167"/>
      <c r="O2" s="71"/>
      <c r="P2" s="11" t="s">
        <v>87</v>
      </c>
      <c r="Q2" s="11" t="s">
        <v>87</v>
      </c>
      <c r="R2" s="12"/>
      <c r="S2" s="71"/>
      <c r="V2" s="73"/>
    </row>
    <row r="3" spans="6:22" ht="13.5" customHeight="1" thickBot="1">
      <c r="F3" s="73"/>
      <c r="G3" s="71"/>
      <c r="H3" s="108"/>
      <c r="I3" s="108"/>
      <c r="J3" s="71"/>
      <c r="K3" s="71"/>
      <c r="L3" s="71"/>
      <c r="M3" s="71"/>
      <c r="N3" s="71"/>
      <c r="O3" s="71"/>
      <c r="P3" s="15"/>
      <c r="Q3" s="15"/>
      <c r="R3" s="16"/>
      <c r="S3" s="71"/>
      <c r="T3" s="71"/>
      <c r="U3" s="71"/>
      <c r="V3" s="73"/>
    </row>
    <row r="4" spans="6:22" ht="12.75">
      <c r="F4" s="165"/>
      <c r="G4" s="168"/>
      <c r="J4" s="71" t="s">
        <v>5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3"/>
    </row>
    <row r="5" spans="6:22" ht="12.75">
      <c r="F5" s="77" t="s">
        <v>6</v>
      </c>
      <c r="G5" s="169"/>
      <c r="J5" s="76" t="s">
        <v>7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3"/>
    </row>
    <row r="6" spans="6:22" ht="12.75">
      <c r="F6" s="73"/>
      <c r="G6" s="170"/>
      <c r="J6" s="76"/>
      <c r="K6" s="76"/>
      <c r="L6" s="71"/>
      <c r="M6" s="71"/>
      <c r="N6" s="71"/>
      <c r="O6" s="71"/>
      <c r="P6" s="71"/>
      <c r="Q6" s="71"/>
      <c r="R6" s="71"/>
      <c r="S6" s="71"/>
      <c r="T6" s="71"/>
      <c r="U6" s="71"/>
      <c r="V6" s="73"/>
    </row>
    <row r="7" spans="8:32" ht="13.5" thickBot="1">
      <c r="H7" s="71"/>
      <c r="I7" s="71"/>
      <c r="J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3"/>
      <c r="W7" s="171"/>
      <c r="X7" s="171"/>
      <c r="Y7" s="171"/>
      <c r="Z7" s="171"/>
      <c r="AA7" s="171"/>
      <c r="AB7" s="171"/>
      <c r="AC7" s="171"/>
      <c r="AD7" s="172"/>
      <c r="AE7" s="172"/>
      <c r="AF7" s="172"/>
    </row>
    <row r="8" spans="1:52" s="1" customFormat="1" ht="14.25" customHeight="1">
      <c r="A8" s="22" t="s">
        <v>8</v>
      </c>
      <c r="B8" s="22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3" t="s">
        <v>14</v>
      </c>
      <c r="H8" s="115" t="s">
        <v>21</v>
      </c>
      <c r="I8" s="115" t="s">
        <v>137</v>
      </c>
      <c r="J8" s="115" t="s">
        <v>25</v>
      </c>
      <c r="K8" s="115" t="s">
        <v>100</v>
      </c>
      <c r="L8" s="115" t="s">
        <v>138</v>
      </c>
      <c r="M8" s="115" t="s">
        <v>24</v>
      </c>
      <c r="N8" s="115" t="s">
        <v>99</v>
      </c>
      <c r="O8" s="115" t="s">
        <v>96</v>
      </c>
      <c r="P8" s="115" t="s">
        <v>26</v>
      </c>
      <c r="Q8" s="115" t="s">
        <v>88</v>
      </c>
      <c r="R8" s="115" t="s">
        <v>18</v>
      </c>
      <c r="S8" s="115" t="s">
        <v>22</v>
      </c>
      <c r="T8" s="115" t="s">
        <v>108</v>
      </c>
      <c r="U8" s="115" t="s">
        <v>98</v>
      </c>
      <c r="V8" s="115" t="s">
        <v>139</v>
      </c>
      <c r="W8" s="115" t="s">
        <v>28</v>
      </c>
      <c r="X8" s="115" t="s">
        <v>93</v>
      </c>
      <c r="Y8" s="115" t="s">
        <v>92</v>
      </c>
      <c r="Z8" s="115" t="s">
        <v>19</v>
      </c>
      <c r="AA8" s="115" t="s">
        <v>94</v>
      </c>
      <c r="AB8" s="115" t="s">
        <v>20</v>
      </c>
      <c r="AC8" s="115" t="s">
        <v>140</v>
      </c>
      <c r="AD8" s="117" t="s">
        <v>97</v>
      </c>
      <c r="AE8" s="117" t="s">
        <v>95</v>
      </c>
      <c r="AF8" s="118" t="s">
        <v>141</v>
      </c>
      <c r="AG8" s="119" t="s">
        <v>15</v>
      </c>
      <c r="AH8" s="119" t="s">
        <v>102</v>
      </c>
      <c r="AI8" s="119" t="s">
        <v>103</v>
      </c>
      <c r="AJ8" s="119" t="s">
        <v>142</v>
      </c>
      <c r="AK8" s="119" t="s">
        <v>29</v>
      </c>
      <c r="AL8" s="119" t="s">
        <v>23</v>
      </c>
      <c r="AM8" s="119" t="s">
        <v>27</v>
      </c>
      <c r="AN8" s="119" t="s">
        <v>90</v>
      </c>
      <c r="AO8" s="119" t="s">
        <v>17</v>
      </c>
      <c r="AP8" s="119" t="s">
        <v>105</v>
      </c>
      <c r="AQ8" s="119" t="s">
        <v>104</v>
      </c>
      <c r="AR8" s="119" t="s">
        <v>143</v>
      </c>
      <c r="AS8" s="119" t="s">
        <v>16</v>
      </c>
      <c r="AT8" s="119" t="s">
        <v>91</v>
      </c>
      <c r="AU8" s="119" t="s">
        <v>144</v>
      </c>
      <c r="AV8" s="119" t="s">
        <v>89</v>
      </c>
      <c r="AW8" s="119" t="s">
        <v>106</v>
      </c>
      <c r="AX8" s="119" t="s">
        <v>101</v>
      </c>
      <c r="AY8" s="119" t="s">
        <v>107</v>
      </c>
      <c r="AZ8" s="119" t="s">
        <v>145</v>
      </c>
    </row>
    <row r="9" spans="1:52" s="3" customFormat="1" ht="24.75" customHeight="1">
      <c r="A9" s="27" t="s">
        <v>39</v>
      </c>
      <c r="B9" s="27">
        <v>85</v>
      </c>
      <c r="C9" s="28">
        <f aca="true" ca="1" t="shared" si="0" ref="C9:C18">OFFSET(C9,12,0)</f>
        <v>1</v>
      </c>
      <c r="D9" s="29" t="s">
        <v>146</v>
      </c>
      <c r="E9" s="27" t="s">
        <v>87</v>
      </c>
      <c r="F9" s="27">
        <v>69</v>
      </c>
      <c r="G9" s="30" t="s">
        <v>147</v>
      </c>
      <c r="H9" s="31" t="s">
        <v>53</v>
      </c>
      <c r="I9" s="32"/>
      <c r="J9" s="32"/>
      <c r="K9" s="32"/>
      <c r="L9" s="32"/>
      <c r="M9" s="31" t="s">
        <v>53</v>
      </c>
      <c r="N9" s="32"/>
      <c r="O9" s="32"/>
      <c r="P9" s="32"/>
      <c r="Q9" s="32"/>
      <c r="R9" s="31" t="s">
        <v>111</v>
      </c>
      <c r="S9" s="32"/>
      <c r="T9" s="32"/>
      <c r="U9" s="32"/>
      <c r="V9" s="32"/>
      <c r="W9" s="31" t="s">
        <v>47</v>
      </c>
      <c r="X9" s="32"/>
      <c r="Y9" s="32"/>
      <c r="Z9" s="32"/>
      <c r="AA9" s="31" t="s">
        <v>148</v>
      </c>
      <c r="AB9" s="32"/>
      <c r="AC9" s="32"/>
      <c r="AD9" s="32"/>
      <c r="AE9" s="32"/>
      <c r="AF9" s="32"/>
      <c r="AG9" s="121"/>
      <c r="AH9" s="121"/>
      <c r="AI9" s="121"/>
      <c r="AJ9" s="121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</row>
    <row r="10" spans="1:52" s="1" customFormat="1" ht="24.75" customHeight="1">
      <c r="A10" s="27" t="s">
        <v>39</v>
      </c>
      <c r="B10" s="27">
        <v>85</v>
      </c>
      <c r="C10" s="28">
        <f ca="1" t="shared" si="0"/>
        <v>2</v>
      </c>
      <c r="D10" s="29" t="s">
        <v>149</v>
      </c>
      <c r="E10" s="27" t="s">
        <v>87</v>
      </c>
      <c r="F10" s="27">
        <v>69</v>
      </c>
      <c r="G10" s="30" t="s">
        <v>150</v>
      </c>
      <c r="H10" s="32"/>
      <c r="I10" s="32"/>
      <c r="J10" s="31" t="s">
        <v>34</v>
      </c>
      <c r="K10" s="32"/>
      <c r="L10" s="32"/>
      <c r="M10" s="32"/>
      <c r="N10" s="32"/>
      <c r="O10" s="31" t="s">
        <v>53</v>
      </c>
      <c r="P10" s="32"/>
      <c r="Q10" s="32"/>
      <c r="R10" s="32"/>
      <c r="S10" s="31" t="s">
        <v>34</v>
      </c>
      <c r="T10" s="32"/>
      <c r="U10" s="32"/>
      <c r="V10" s="32"/>
      <c r="W10" s="32"/>
      <c r="X10" s="32"/>
      <c r="Y10" s="31" t="s">
        <v>34</v>
      </c>
      <c r="Z10" s="32"/>
      <c r="AA10" s="32"/>
      <c r="AB10" s="31"/>
      <c r="AC10" s="32"/>
      <c r="AD10" s="32"/>
      <c r="AE10" s="32"/>
      <c r="AF10" s="32"/>
      <c r="AG10" s="121"/>
      <c r="AH10" s="122"/>
      <c r="AI10" s="122"/>
      <c r="AJ10" s="122"/>
      <c r="AK10" s="121"/>
      <c r="AL10" s="122"/>
      <c r="AM10" s="122"/>
      <c r="AN10" s="122"/>
      <c r="AO10" s="122"/>
      <c r="AP10" s="122"/>
      <c r="AQ10" s="121"/>
      <c r="AR10" s="121"/>
      <c r="AS10" s="122"/>
      <c r="AT10" s="122"/>
      <c r="AU10" s="122"/>
      <c r="AV10" s="122"/>
      <c r="AW10" s="122"/>
      <c r="AX10" s="122"/>
      <c r="AY10" s="122"/>
      <c r="AZ10" s="122"/>
    </row>
    <row r="11" spans="1:52" s="1" customFormat="1" ht="24.75" customHeight="1">
      <c r="A11" s="27" t="s">
        <v>39</v>
      </c>
      <c r="B11" s="27">
        <v>44</v>
      </c>
      <c r="C11" s="28">
        <f ca="1" t="shared" si="0"/>
        <v>3</v>
      </c>
      <c r="D11" s="29" t="s">
        <v>151</v>
      </c>
      <c r="E11" s="27" t="s">
        <v>87</v>
      </c>
      <c r="F11" s="27">
        <v>70</v>
      </c>
      <c r="G11" s="30" t="s">
        <v>152</v>
      </c>
      <c r="H11" s="31" t="s">
        <v>34</v>
      </c>
      <c r="I11" s="32"/>
      <c r="J11" s="32"/>
      <c r="K11" s="32"/>
      <c r="L11" s="32"/>
      <c r="M11" s="32"/>
      <c r="N11" s="32"/>
      <c r="O11" s="32"/>
      <c r="P11" s="31" t="s">
        <v>47</v>
      </c>
      <c r="Q11" s="32"/>
      <c r="R11" s="32"/>
      <c r="S11" s="32"/>
      <c r="T11" s="32"/>
      <c r="U11" s="31" t="s">
        <v>34</v>
      </c>
      <c r="V11" s="32"/>
      <c r="W11" s="32"/>
      <c r="X11" s="32"/>
      <c r="Y11" s="32"/>
      <c r="Z11" s="31" t="s">
        <v>47</v>
      </c>
      <c r="AA11" s="32"/>
      <c r="AB11" s="32"/>
      <c r="AC11" s="32"/>
      <c r="AD11" s="31" t="s">
        <v>34</v>
      </c>
      <c r="AE11" s="32"/>
      <c r="AF11" s="32"/>
      <c r="AG11" s="122"/>
      <c r="AH11" s="122"/>
      <c r="AI11" s="122"/>
      <c r="AJ11" s="122"/>
      <c r="AK11" s="121"/>
      <c r="AL11" s="122"/>
      <c r="AM11" s="122"/>
      <c r="AN11" s="122"/>
      <c r="AO11" s="122"/>
      <c r="AP11" s="122"/>
      <c r="AQ11" s="122"/>
      <c r="AR11" s="122"/>
      <c r="AS11" s="121"/>
      <c r="AT11" s="121"/>
      <c r="AU11" s="121"/>
      <c r="AV11" s="122"/>
      <c r="AW11" s="122"/>
      <c r="AX11" s="122"/>
      <c r="AY11" s="122"/>
      <c r="AZ11" s="122"/>
    </row>
    <row r="12" spans="1:52" s="1" customFormat="1" ht="24.75" customHeight="1">
      <c r="A12" s="27" t="s">
        <v>39</v>
      </c>
      <c r="B12" s="27">
        <v>72</v>
      </c>
      <c r="C12" s="28">
        <f ca="1" t="shared" si="0"/>
        <v>4</v>
      </c>
      <c r="D12" s="29" t="s">
        <v>153</v>
      </c>
      <c r="E12" s="27" t="s">
        <v>87</v>
      </c>
      <c r="F12" s="27">
        <v>71</v>
      </c>
      <c r="G12" s="30" t="s">
        <v>154</v>
      </c>
      <c r="H12" s="32"/>
      <c r="I12" s="32"/>
      <c r="J12" s="31" t="s">
        <v>50</v>
      </c>
      <c r="K12" s="32"/>
      <c r="L12" s="32"/>
      <c r="M12" s="32"/>
      <c r="N12" s="31" t="s">
        <v>34</v>
      </c>
      <c r="O12" s="32"/>
      <c r="P12" s="32"/>
      <c r="Q12" s="32"/>
      <c r="R12" s="31" t="s">
        <v>34</v>
      </c>
      <c r="S12" s="32"/>
      <c r="T12" s="32"/>
      <c r="U12" s="32"/>
      <c r="V12" s="31" t="s">
        <v>53</v>
      </c>
      <c r="W12" s="32"/>
      <c r="X12" s="32"/>
      <c r="Y12" s="32"/>
      <c r="Z12" s="32"/>
      <c r="AA12" s="32"/>
      <c r="AB12" s="32"/>
      <c r="AC12" s="32"/>
      <c r="AD12" s="32"/>
      <c r="AE12" s="31" t="s">
        <v>34</v>
      </c>
      <c r="AF12" s="32"/>
      <c r="AG12" s="122"/>
      <c r="AH12" s="122"/>
      <c r="AI12" s="122"/>
      <c r="AJ12" s="122"/>
      <c r="AK12" s="122"/>
      <c r="AL12" s="121"/>
      <c r="AM12" s="121"/>
      <c r="AN12" s="121"/>
      <c r="AO12" s="122"/>
      <c r="AP12" s="122"/>
      <c r="AQ12" s="122"/>
      <c r="AR12" s="122"/>
      <c r="AS12" s="121"/>
      <c r="AT12" s="122"/>
      <c r="AU12" s="122"/>
      <c r="AV12" s="122"/>
      <c r="AW12" s="122"/>
      <c r="AX12" s="122"/>
      <c r="AY12" s="122"/>
      <c r="AZ12" s="122"/>
    </row>
    <row r="13" spans="1:52" s="1" customFormat="1" ht="24.75" customHeight="1">
      <c r="A13" s="27" t="s">
        <v>39</v>
      </c>
      <c r="B13" s="27">
        <v>44</v>
      </c>
      <c r="C13" s="28">
        <f ca="1" t="shared" si="0"/>
        <v>5</v>
      </c>
      <c r="D13" s="29" t="s">
        <v>155</v>
      </c>
      <c r="E13" s="27">
        <v>1</v>
      </c>
      <c r="F13" s="27">
        <v>71</v>
      </c>
      <c r="G13" s="30" t="s">
        <v>156</v>
      </c>
      <c r="H13" s="32"/>
      <c r="I13" s="32"/>
      <c r="J13" s="32"/>
      <c r="K13" s="31" t="s">
        <v>34</v>
      </c>
      <c r="L13" s="32"/>
      <c r="M13" s="32"/>
      <c r="N13" s="32"/>
      <c r="O13" s="32"/>
      <c r="P13" s="31" t="s">
        <v>34</v>
      </c>
      <c r="Q13" s="32"/>
      <c r="R13" s="32"/>
      <c r="S13" s="32"/>
      <c r="T13" s="32"/>
      <c r="U13" s="32"/>
      <c r="V13" s="32"/>
      <c r="W13" s="31" t="s">
        <v>34</v>
      </c>
      <c r="X13" s="32"/>
      <c r="Y13" s="32"/>
      <c r="Z13" s="32"/>
      <c r="AA13" s="32"/>
      <c r="AB13" s="31"/>
      <c r="AC13" s="32"/>
      <c r="AD13" s="32"/>
      <c r="AE13" s="32"/>
      <c r="AF13" s="31" t="s">
        <v>47</v>
      </c>
      <c r="AG13" s="122"/>
      <c r="AH13" s="122"/>
      <c r="AI13" s="122"/>
      <c r="AJ13" s="122"/>
      <c r="AK13" s="122"/>
      <c r="AL13" s="121"/>
      <c r="AM13" s="122"/>
      <c r="AN13" s="122"/>
      <c r="AO13" s="121"/>
      <c r="AP13" s="121"/>
      <c r="AQ13" s="122"/>
      <c r="AR13" s="122"/>
      <c r="AS13" s="122"/>
      <c r="AT13" s="122"/>
      <c r="AU13" s="122"/>
      <c r="AV13" s="121"/>
      <c r="AW13" s="122"/>
      <c r="AX13" s="122"/>
      <c r="AY13" s="122"/>
      <c r="AZ13" s="122"/>
    </row>
    <row r="14" spans="1:52" s="1" customFormat="1" ht="24.75" customHeight="1">
      <c r="A14" s="27" t="s">
        <v>30</v>
      </c>
      <c r="B14" s="27">
        <v>35</v>
      </c>
      <c r="C14" s="28">
        <f ca="1" t="shared" si="0"/>
        <v>6</v>
      </c>
      <c r="D14" s="29" t="s">
        <v>157</v>
      </c>
      <c r="E14" s="27" t="s">
        <v>87</v>
      </c>
      <c r="F14" s="27">
        <v>72</v>
      </c>
      <c r="G14" s="30" t="s">
        <v>158</v>
      </c>
      <c r="H14" s="32"/>
      <c r="I14" s="32"/>
      <c r="J14" s="32"/>
      <c r="K14" s="32"/>
      <c r="L14" s="32"/>
      <c r="M14" s="31" t="s">
        <v>34</v>
      </c>
      <c r="N14" s="32"/>
      <c r="O14" s="32"/>
      <c r="P14" s="32"/>
      <c r="Q14" s="31" t="s">
        <v>34</v>
      </c>
      <c r="R14" s="32"/>
      <c r="S14" s="31" t="s">
        <v>53</v>
      </c>
      <c r="T14" s="32"/>
      <c r="U14" s="32"/>
      <c r="V14" s="32"/>
      <c r="W14" s="32"/>
      <c r="X14" s="32"/>
      <c r="Y14" s="32"/>
      <c r="Z14" s="31" t="s">
        <v>34</v>
      </c>
      <c r="AA14" s="32"/>
      <c r="AB14" s="32"/>
      <c r="AC14" s="31" t="s">
        <v>111</v>
      </c>
      <c r="AD14" s="32"/>
      <c r="AE14" s="32"/>
      <c r="AF14" s="32"/>
      <c r="AG14" s="122"/>
      <c r="AH14" s="122"/>
      <c r="AI14" s="122"/>
      <c r="AJ14" s="122"/>
      <c r="AK14" s="122"/>
      <c r="AL14" s="122"/>
      <c r="AM14" s="121"/>
      <c r="AN14" s="122"/>
      <c r="AO14" s="121"/>
      <c r="AP14" s="122"/>
      <c r="AQ14" s="122"/>
      <c r="AR14" s="122"/>
      <c r="AS14" s="122"/>
      <c r="AT14" s="122"/>
      <c r="AU14" s="122"/>
      <c r="AV14" s="122"/>
      <c r="AW14" s="121"/>
      <c r="AX14" s="121"/>
      <c r="AY14" s="122"/>
      <c r="AZ14" s="122"/>
    </row>
    <row r="15" spans="1:52" s="1" customFormat="1" ht="24.75" customHeight="1">
      <c r="A15" s="27" t="s">
        <v>30</v>
      </c>
      <c r="B15" s="27">
        <v>35</v>
      </c>
      <c r="C15" s="28">
        <f ca="1" t="shared" si="0"/>
        <v>7</v>
      </c>
      <c r="D15" s="29" t="s">
        <v>159</v>
      </c>
      <c r="E15" s="27" t="s">
        <v>87</v>
      </c>
      <c r="F15" s="27">
        <v>73</v>
      </c>
      <c r="G15" s="30" t="s">
        <v>158</v>
      </c>
      <c r="H15" s="32"/>
      <c r="I15" s="32"/>
      <c r="J15" s="32"/>
      <c r="K15" s="32"/>
      <c r="L15" s="31" t="s">
        <v>111</v>
      </c>
      <c r="M15" s="32"/>
      <c r="N15" s="32"/>
      <c r="O15" s="31" t="s">
        <v>37</v>
      </c>
      <c r="P15" s="32"/>
      <c r="Q15" s="32"/>
      <c r="R15" s="32"/>
      <c r="S15" s="32"/>
      <c r="T15" s="32"/>
      <c r="U15" s="31" t="s">
        <v>47</v>
      </c>
      <c r="V15" s="32"/>
      <c r="W15" s="32"/>
      <c r="X15" s="31" t="s">
        <v>34</v>
      </c>
      <c r="Y15" s="32"/>
      <c r="Z15" s="32"/>
      <c r="AA15" s="31" t="s">
        <v>34</v>
      </c>
      <c r="AB15" s="32"/>
      <c r="AC15" s="32"/>
      <c r="AD15" s="32"/>
      <c r="AE15" s="32"/>
      <c r="AF15" s="32"/>
      <c r="AG15" s="122"/>
      <c r="AH15" s="122"/>
      <c r="AI15" s="122"/>
      <c r="AJ15" s="122"/>
      <c r="AK15" s="122"/>
      <c r="AL15" s="122"/>
      <c r="AM15" s="122"/>
      <c r="AN15" s="121"/>
      <c r="AO15" s="122"/>
      <c r="AP15" s="121"/>
      <c r="AQ15" s="122"/>
      <c r="AR15" s="122"/>
      <c r="AS15" s="122"/>
      <c r="AT15" s="122"/>
      <c r="AU15" s="122"/>
      <c r="AV15" s="122"/>
      <c r="AW15" s="121"/>
      <c r="AX15" s="122"/>
      <c r="AY15" s="121"/>
      <c r="AZ15" s="122"/>
    </row>
    <row r="16" spans="1:52" s="1" customFormat="1" ht="24.75" customHeight="1">
      <c r="A16" s="27" t="s">
        <v>39</v>
      </c>
      <c r="B16" s="27">
        <v>49</v>
      </c>
      <c r="C16" s="28">
        <f ca="1" t="shared" si="0"/>
        <v>8</v>
      </c>
      <c r="D16" s="29" t="s">
        <v>160</v>
      </c>
      <c r="E16" s="27" t="s">
        <v>87</v>
      </c>
      <c r="F16" s="27">
        <v>72</v>
      </c>
      <c r="G16" s="30" t="s">
        <v>161</v>
      </c>
      <c r="H16" s="32"/>
      <c r="I16" s="31" t="s">
        <v>34</v>
      </c>
      <c r="J16" s="32"/>
      <c r="K16" s="32"/>
      <c r="L16" s="32"/>
      <c r="M16" s="32"/>
      <c r="N16" s="31" t="s">
        <v>53</v>
      </c>
      <c r="O16" s="32"/>
      <c r="P16" s="32"/>
      <c r="Q16" s="32"/>
      <c r="R16" s="32"/>
      <c r="S16" s="32"/>
      <c r="T16" s="31" t="s">
        <v>34</v>
      </c>
      <c r="U16" s="32"/>
      <c r="V16" s="32"/>
      <c r="W16" s="32"/>
      <c r="X16" s="32"/>
      <c r="Y16" s="31" t="s">
        <v>53</v>
      </c>
      <c r="Z16" s="32"/>
      <c r="AA16" s="32"/>
      <c r="AB16" s="32"/>
      <c r="AC16" s="32"/>
      <c r="AD16" s="31" t="s">
        <v>111</v>
      </c>
      <c r="AE16" s="32"/>
      <c r="AF16" s="32"/>
      <c r="AG16" s="122"/>
      <c r="AH16" s="121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1"/>
      <c r="AW16" s="122"/>
      <c r="AX16" s="121"/>
      <c r="AY16" s="121"/>
      <c r="AZ16" s="122"/>
    </row>
    <row r="17" spans="1:52" s="1" customFormat="1" ht="24.75" customHeight="1">
      <c r="A17" s="27" t="s">
        <v>39</v>
      </c>
      <c r="B17" s="27">
        <v>49</v>
      </c>
      <c r="C17" s="28">
        <f ca="1" t="shared" si="0"/>
        <v>9</v>
      </c>
      <c r="D17" s="29" t="s">
        <v>162</v>
      </c>
      <c r="E17" s="27" t="s">
        <v>87</v>
      </c>
      <c r="F17" s="27">
        <v>73</v>
      </c>
      <c r="G17" s="30" t="s">
        <v>163</v>
      </c>
      <c r="H17" s="32"/>
      <c r="I17" s="32"/>
      <c r="J17" s="32"/>
      <c r="K17" s="31" t="s">
        <v>53</v>
      </c>
      <c r="L17" s="32"/>
      <c r="M17" s="32"/>
      <c r="N17" s="32"/>
      <c r="O17" s="32"/>
      <c r="P17" s="32"/>
      <c r="Q17" s="31" t="s">
        <v>47</v>
      </c>
      <c r="R17" s="32"/>
      <c r="S17" s="32"/>
      <c r="T17" s="31" t="s">
        <v>47</v>
      </c>
      <c r="U17" s="32"/>
      <c r="V17" s="32"/>
      <c r="W17" s="32"/>
      <c r="X17" s="31" t="s">
        <v>47</v>
      </c>
      <c r="Y17" s="32"/>
      <c r="Z17" s="32"/>
      <c r="AA17" s="32"/>
      <c r="AB17" s="32"/>
      <c r="AC17" s="32"/>
      <c r="AD17" s="32"/>
      <c r="AE17" s="31" t="s">
        <v>148</v>
      </c>
      <c r="AF17" s="32"/>
      <c r="AG17" s="122"/>
      <c r="AH17" s="122"/>
      <c r="AI17" s="121"/>
      <c r="AJ17" s="122"/>
      <c r="AK17" s="122"/>
      <c r="AL17" s="122"/>
      <c r="AM17" s="122"/>
      <c r="AN17" s="122"/>
      <c r="AO17" s="122"/>
      <c r="AP17" s="122"/>
      <c r="AQ17" s="121"/>
      <c r="AR17" s="122"/>
      <c r="AS17" s="122"/>
      <c r="AT17" s="121"/>
      <c r="AU17" s="122"/>
      <c r="AV17" s="122"/>
      <c r="AW17" s="122"/>
      <c r="AX17" s="122"/>
      <c r="AY17" s="122"/>
      <c r="AZ17" s="121"/>
    </row>
    <row r="18" spans="1:52" s="1" customFormat="1" ht="24.75" customHeight="1">
      <c r="A18" s="27" t="s">
        <v>30</v>
      </c>
      <c r="B18" s="27">
        <v>35</v>
      </c>
      <c r="C18" s="28">
        <f ca="1" t="shared" si="0"/>
        <v>10</v>
      </c>
      <c r="D18" s="29" t="s">
        <v>164</v>
      </c>
      <c r="E18" s="27" t="s">
        <v>87</v>
      </c>
      <c r="F18" s="27">
        <v>73</v>
      </c>
      <c r="G18" s="30" t="s">
        <v>165</v>
      </c>
      <c r="H18" s="32"/>
      <c r="I18" s="31" t="s">
        <v>34</v>
      </c>
      <c r="J18" s="32"/>
      <c r="K18" s="32"/>
      <c r="L18" s="31" t="s">
        <v>34</v>
      </c>
      <c r="M18" s="32"/>
      <c r="N18" s="32"/>
      <c r="O18" s="32"/>
      <c r="P18" s="32"/>
      <c r="Q18" s="32"/>
      <c r="R18" s="32"/>
      <c r="S18" s="32"/>
      <c r="T18" s="32"/>
      <c r="U18" s="32"/>
      <c r="V18" s="31" t="s">
        <v>34</v>
      </c>
      <c r="W18" s="32"/>
      <c r="X18" s="32"/>
      <c r="Y18" s="32"/>
      <c r="Z18" s="32"/>
      <c r="AA18" s="32"/>
      <c r="AB18" s="32"/>
      <c r="AC18" s="31" t="s">
        <v>34</v>
      </c>
      <c r="AD18" s="32"/>
      <c r="AE18" s="32"/>
      <c r="AF18" s="31" t="s">
        <v>34</v>
      </c>
      <c r="AG18" s="122"/>
      <c r="AH18" s="122"/>
      <c r="AI18" s="122"/>
      <c r="AJ18" s="121"/>
      <c r="AK18" s="122"/>
      <c r="AL18" s="122"/>
      <c r="AM18" s="122"/>
      <c r="AN18" s="122"/>
      <c r="AO18" s="122"/>
      <c r="AP18" s="122"/>
      <c r="AQ18" s="122"/>
      <c r="AR18" s="121"/>
      <c r="AS18" s="122"/>
      <c r="AT18" s="122"/>
      <c r="AU18" s="121"/>
      <c r="AV18" s="122"/>
      <c r="AW18" s="122"/>
      <c r="AX18" s="122"/>
      <c r="AY18" s="122"/>
      <c r="AZ18" s="121"/>
    </row>
    <row r="19" spans="1:52" s="1" customFormat="1" ht="24.75" customHeight="1" thickBot="1">
      <c r="A19" s="3"/>
      <c r="B19" s="3"/>
      <c r="C19" s="6"/>
      <c r="D19" s="34"/>
      <c r="E19" s="34"/>
      <c r="F19" s="34"/>
      <c r="G19" s="34"/>
      <c r="H19" s="3"/>
      <c r="I19" s="3"/>
      <c r="J19" s="3"/>
      <c r="K19" s="3"/>
      <c r="L19" s="3"/>
      <c r="M19" s="124" t="s">
        <v>129</v>
      </c>
      <c r="N19" s="124"/>
      <c r="O19" s="124"/>
      <c r="P19" s="124"/>
      <c r="Q19" s="17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22" t="s">
        <v>8</v>
      </c>
      <c r="B20" s="22" t="s">
        <v>9</v>
      </c>
      <c r="C20" s="23" t="s">
        <v>10</v>
      </c>
      <c r="D20" s="81" t="s">
        <v>11</v>
      </c>
      <c r="E20" s="81" t="s">
        <v>12</v>
      </c>
      <c r="F20" s="125" t="s">
        <v>54</v>
      </c>
      <c r="G20" s="126" t="s">
        <v>14</v>
      </c>
      <c r="H20" s="150" t="s">
        <v>55</v>
      </c>
      <c r="I20" s="174" t="s">
        <v>56</v>
      </c>
      <c r="J20" s="174" t="s">
        <v>57</v>
      </c>
      <c r="K20" s="174" t="s">
        <v>58</v>
      </c>
      <c r="L20" s="151" t="s">
        <v>59</v>
      </c>
      <c r="M20" s="175" t="s">
        <v>130</v>
      </c>
      <c r="N20" s="176" t="s">
        <v>131</v>
      </c>
      <c r="O20" s="176" t="s">
        <v>132</v>
      </c>
      <c r="P20" s="177" t="s">
        <v>133</v>
      </c>
      <c r="Q20" s="128" t="s">
        <v>60</v>
      </c>
      <c r="R20" s="42"/>
      <c r="S20" s="178" t="s">
        <v>61</v>
      </c>
      <c r="T20" s="145" t="s">
        <v>62</v>
      </c>
      <c r="U20" s="130"/>
      <c r="V20" s="3"/>
      <c r="W20" s="179" t="s">
        <v>134</v>
      </c>
      <c r="X20" s="179"/>
      <c r="Y20" s="179"/>
      <c r="Z20" s="179"/>
      <c r="AA20" s="179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27" t="str">
        <f aca="true" ca="1" t="shared" si="1" ref="A21:B30">OFFSET(A21,-12,0)</f>
        <v>PDL</v>
      </c>
      <c r="B21" s="27">
        <f ca="1" t="shared" si="1"/>
        <v>85</v>
      </c>
      <c r="C21" s="22">
        <v>1</v>
      </c>
      <c r="D21" s="48" t="str">
        <f aca="true" ca="1" t="shared" si="2" ref="D21:E30">OFFSET(D21,-12,0)</f>
        <v>GONNARD Jeoffrey</v>
      </c>
      <c r="E21" s="27" t="str">
        <f ca="1" t="shared" si="2"/>
        <v>1</v>
      </c>
      <c r="F21" s="27">
        <v>0</v>
      </c>
      <c r="G21" s="180" t="str">
        <f aca="true" ca="1" t="shared" si="3" ref="G21:G30">OFFSET(G21,-12,0)</f>
        <v>JUDO 85</v>
      </c>
      <c r="H21" s="54">
        <v>10</v>
      </c>
      <c r="I21" s="55">
        <v>10</v>
      </c>
      <c r="J21" s="55">
        <v>10</v>
      </c>
      <c r="K21" s="55">
        <v>10</v>
      </c>
      <c r="L21" s="56">
        <v>10</v>
      </c>
      <c r="M21" s="181"/>
      <c r="N21" s="95"/>
      <c r="O21" s="95"/>
      <c r="P21" s="95"/>
      <c r="Q21" s="182">
        <f aca="true" t="shared" si="4" ref="Q21:Q30">SUM(H21:P21)</f>
        <v>50</v>
      </c>
      <c r="R21" s="138"/>
      <c r="S21" s="183"/>
      <c r="T21" s="145">
        <f aca="true" ca="1" t="shared" si="5" ref="T21:T30">SUM(OFFSET(T21,0,-14),OFFSET(T21,0,-3))</f>
        <v>50</v>
      </c>
      <c r="U21" s="130"/>
      <c r="V21" s="3"/>
      <c r="W21" s="184" t="s">
        <v>15</v>
      </c>
      <c r="X21" s="184" t="s">
        <v>102</v>
      </c>
      <c r="Y21" s="184" t="s">
        <v>103</v>
      </c>
      <c r="Z21" s="184" t="s">
        <v>142</v>
      </c>
      <c r="AA21" s="184" t="s">
        <v>29</v>
      </c>
      <c r="AB21" s="3"/>
      <c r="AC21" s="3"/>
      <c r="AD21" s="6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27" t="str">
        <f ca="1" t="shared" si="1"/>
        <v>PDL</v>
      </c>
      <c r="B22" s="27">
        <f ca="1" t="shared" si="1"/>
        <v>85</v>
      </c>
      <c r="C22" s="22">
        <v>2</v>
      </c>
      <c r="D22" s="48" t="str">
        <f ca="1" t="shared" si="2"/>
        <v>RIGAUDEAU Charly</v>
      </c>
      <c r="E22" s="27" t="str">
        <f ca="1" t="shared" si="2"/>
        <v>1</v>
      </c>
      <c r="F22" s="27">
        <v>0</v>
      </c>
      <c r="G22" s="180" t="str">
        <f ca="1" t="shared" si="3"/>
        <v>JUDO CLUB LES HERBIERS</v>
      </c>
      <c r="H22" s="54">
        <v>0</v>
      </c>
      <c r="I22" s="55">
        <v>10</v>
      </c>
      <c r="J22" s="55">
        <v>0</v>
      </c>
      <c r="K22" s="55">
        <v>0</v>
      </c>
      <c r="L22" s="56">
        <v>0</v>
      </c>
      <c r="M22" s="181"/>
      <c r="N22" s="95"/>
      <c r="O22" s="95"/>
      <c r="P22" s="95"/>
      <c r="Q22" s="185">
        <f t="shared" si="4"/>
        <v>10</v>
      </c>
      <c r="R22" s="144"/>
      <c r="S22" s="183"/>
      <c r="T22" s="145">
        <f ca="1" t="shared" si="5"/>
        <v>10</v>
      </c>
      <c r="U22" s="130"/>
      <c r="V22" s="3"/>
      <c r="W22" s="184" t="s">
        <v>23</v>
      </c>
      <c r="X22" s="184" t="s">
        <v>27</v>
      </c>
      <c r="Y22" s="184" t="s">
        <v>90</v>
      </c>
      <c r="Z22" s="184" t="s">
        <v>17</v>
      </c>
      <c r="AA22" s="184" t="s">
        <v>105</v>
      </c>
      <c r="AB22" s="3"/>
      <c r="AC22" s="3"/>
      <c r="AD22" s="6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27" t="str">
        <f ca="1" t="shared" si="1"/>
        <v>PDL</v>
      </c>
      <c r="B23" s="27">
        <f ca="1" t="shared" si="1"/>
        <v>44</v>
      </c>
      <c r="C23" s="22">
        <v>3</v>
      </c>
      <c r="D23" s="48" t="str">
        <f ca="1" t="shared" si="2"/>
        <v>JOUBERT Raphael</v>
      </c>
      <c r="E23" s="27" t="str">
        <f ca="1" t="shared" si="2"/>
        <v>1</v>
      </c>
      <c r="F23" s="27">
        <v>17</v>
      </c>
      <c r="G23" s="180" t="str">
        <f ca="1" t="shared" si="3"/>
        <v>JUDO CLUB GETIGNOIS</v>
      </c>
      <c r="H23" s="54">
        <v>0</v>
      </c>
      <c r="I23" s="55">
        <v>10</v>
      </c>
      <c r="J23" s="55">
        <v>0</v>
      </c>
      <c r="K23" s="55">
        <v>10</v>
      </c>
      <c r="L23" s="56">
        <v>0</v>
      </c>
      <c r="M23" s="181"/>
      <c r="N23" s="95"/>
      <c r="O23" s="95"/>
      <c r="P23" s="95"/>
      <c r="Q23" s="185">
        <f t="shared" si="4"/>
        <v>20</v>
      </c>
      <c r="R23" s="144"/>
      <c r="S23" s="183"/>
      <c r="T23" s="145">
        <f ca="1" t="shared" si="5"/>
        <v>37</v>
      </c>
      <c r="U23" s="130"/>
      <c r="V23" s="3"/>
      <c r="W23" s="26" t="s">
        <v>104</v>
      </c>
      <c r="X23" s="184" t="s">
        <v>143</v>
      </c>
      <c r="Y23" s="184" t="s">
        <v>16</v>
      </c>
      <c r="Z23" s="184" t="s">
        <v>91</v>
      </c>
      <c r="AA23" s="184" t="s">
        <v>144</v>
      </c>
      <c r="AB23" s="3"/>
      <c r="AC23" s="3"/>
      <c r="AD23" s="66"/>
      <c r="AE23" s="186"/>
      <c r="AF23" s="186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27" t="str">
        <f ca="1" t="shared" si="1"/>
        <v>PDL</v>
      </c>
      <c r="B24" s="27">
        <f ca="1" t="shared" si="1"/>
        <v>72</v>
      </c>
      <c r="C24" s="22">
        <v>4</v>
      </c>
      <c r="D24" s="48" t="str">
        <f ca="1" t="shared" si="2"/>
        <v>DUVEAU Thomas</v>
      </c>
      <c r="E24" s="27" t="str">
        <f ca="1" t="shared" si="2"/>
        <v>1</v>
      </c>
      <c r="F24" s="27">
        <v>20</v>
      </c>
      <c r="G24" s="180" t="str">
        <f ca="1" t="shared" si="3"/>
        <v>JUDO CLUB DE SARGE</v>
      </c>
      <c r="H24" s="54">
        <v>10</v>
      </c>
      <c r="I24" s="55">
        <v>0</v>
      </c>
      <c r="J24" s="55">
        <v>0</v>
      </c>
      <c r="K24" s="55">
        <v>10</v>
      </c>
      <c r="L24" s="56">
        <v>0</v>
      </c>
      <c r="M24" s="181"/>
      <c r="N24" s="95"/>
      <c r="O24" s="95"/>
      <c r="P24" s="95"/>
      <c r="Q24" s="185">
        <f t="shared" si="4"/>
        <v>20</v>
      </c>
      <c r="R24" s="144"/>
      <c r="S24" s="183"/>
      <c r="T24" s="145">
        <f ca="1" t="shared" si="5"/>
        <v>40</v>
      </c>
      <c r="U24" s="130"/>
      <c r="V24" s="3"/>
      <c r="W24" s="184" t="s">
        <v>89</v>
      </c>
      <c r="X24" s="184" t="s">
        <v>106</v>
      </c>
      <c r="Y24" s="184" t="s">
        <v>101</v>
      </c>
      <c r="Z24" s="184" t="s">
        <v>107</v>
      </c>
      <c r="AA24" s="184" t="s">
        <v>145</v>
      </c>
      <c r="AB24" s="3"/>
      <c r="AC24" s="3"/>
      <c r="AD24" s="6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27" t="str">
        <f ca="1" t="shared" si="1"/>
        <v>PDL</v>
      </c>
      <c r="B25" s="27">
        <f ca="1" t="shared" si="1"/>
        <v>44</v>
      </c>
      <c r="C25" s="22">
        <v>5</v>
      </c>
      <c r="D25" s="48" t="str">
        <f ca="1" t="shared" si="2"/>
        <v>VIAUD THOMAS</v>
      </c>
      <c r="E25" s="27">
        <f ca="1" t="shared" si="2"/>
        <v>1</v>
      </c>
      <c r="F25" s="27">
        <v>37</v>
      </c>
      <c r="G25" s="180" t="str">
        <f ca="1" t="shared" si="3"/>
        <v>ASAG JUDO LAHAYE FOUASSIERE</v>
      </c>
      <c r="H25" s="54">
        <v>0</v>
      </c>
      <c r="I25" s="55">
        <v>0</v>
      </c>
      <c r="J25" s="55">
        <v>0</v>
      </c>
      <c r="K25" s="55" t="s">
        <v>166</v>
      </c>
      <c r="L25" s="56">
        <v>10</v>
      </c>
      <c r="M25" s="187">
        <v>10</v>
      </c>
      <c r="N25" s="95"/>
      <c r="O25" s="95"/>
      <c r="P25" s="95"/>
      <c r="Q25" s="185">
        <f t="shared" si="4"/>
        <v>20</v>
      </c>
      <c r="R25" s="144"/>
      <c r="S25" s="183"/>
      <c r="T25" s="145">
        <f ca="1" t="shared" si="5"/>
        <v>57</v>
      </c>
      <c r="U25" s="130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27" t="str">
        <f ca="1" t="shared" si="1"/>
        <v>BRE</v>
      </c>
      <c r="B26" s="27">
        <f ca="1" t="shared" si="1"/>
        <v>35</v>
      </c>
      <c r="C26" s="22">
        <v>6</v>
      </c>
      <c r="D26" s="48" t="str">
        <f ca="1" t="shared" si="2"/>
        <v>BAUDU Bastien</v>
      </c>
      <c r="E26" s="27" t="str">
        <f ca="1" t="shared" si="2"/>
        <v>1</v>
      </c>
      <c r="F26" s="27">
        <v>0</v>
      </c>
      <c r="G26" s="180" t="str">
        <f ca="1" t="shared" si="3"/>
        <v>AS DE CHANTEPIE JUDO</v>
      </c>
      <c r="H26" s="54">
        <v>0</v>
      </c>
      <c r="I26" s="55">
        <v>0</v>
      </c>
      <c r="J26" s="55">
        <v>10</v>
      </c>
      <c r="K26" s="55">
        <v>0</v>
      </c>
      <c r="L26" s="56">
        <v>10</v>
      </c>
      <c r="M26" s="181"/>
      <c r="N26" s="95"/>
      <c r="O26" s="95"/>
      <c r="P26" s="95"/>
      <c r="Q26" s="185">
        <f t="shared" si="4"/>
        <v>20</v>
      </c>
      <c r="R26" s="144"/>
      <c r="S26" s="183"/>
      <c r="T26" s="145">
        <f ca="1" t="shared" si="5"/>
        <v>20</v>
      </c>
      <c r="U26" s="130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27" t="str">
        <f ca="1" t="shared" si="1"/>
        <v>BRE</v>
      </c>
      <c r="B27" s="27">
        <f ca="1" t="shared" si="1"/>
        <v>35</v>
      </c>
      <c r="C27" s="22">
        <v>7</v>
      </c>
      <c r="D27" s="48" t="str">
        <f ca="1" t="shared" si="2"/>
        <v>PATINEC Xavier</v>
      </c>
      <c r="E27" s="27" t="str">
        <f ca="1" t="shared" si="2"/>
        <v>1</v>
      </c>
      <c r="F27" s="27">
        <v>50</v>
      </c>
      <c r="G27" s="180" t="str">
        <f ca="1" t="shared" si="3"/>
        <v>AS DE CHANTEPIE JUDO</v>
      </c>
      <c r="H27" s="54">
        <v>10</v>
      </c>
      <c r="I27" s="55">
        <v>0</v>
      </c>
      <c r="J27" s="55">
        <v>10</v>
      </c>
      <c r="K27" s="55">
        <v>0</v>
      </c>
      <c r="L27" s="56">
        <v>0</v>
      </c>
      <c r="M27" s="181"/>
      <c r="N27" s="95"/>
      <c r="O27" s="95"/>
      <c r="P27" s="95"/>
      <c r="Q27" s="185">
        <f t="shared" si="4"/>
        <v>20</v>
      </c>
      <c r="R27" s="144"/>
      <c r="S27" s="183"/>
      <c r="T27" s="145">
        <f ca="1" t="shared" si="5"/>
        <v>70</v>
      </c>
      <c r="U27" s="130"/>
      <c r="V27" s="3"/>
      <c r="W27" s="3"/>
      <c r="X27" s="3"/>
      <c r="Y27" s="3"/>
      <c r="Z27" s="47" t="s">
        <v>63</v>
      </c>
      <c r="AA27" s="47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27" t="str">
        <f ca="1" t="shared" si="1"/>
        <v>PDL</v>
      </c>
      <c r="B28" s="27">
        <f ca="1" t="shared" si="1"/>
        <v>49</v>
      </c>
      <c r="C28" s="22">
        <v>8</v>
      </c>
      <c r="D28" s="48" t="str">
        <f ca="1" t="shared" si="2"/>
        <v>JEANNETEAU Maxime</v>
      </c>
      <c r="E28" s="27" t="str">
        <f ca="1" t="shared" si="2"/>
        <v>1</v>
      </c>
      <c r="F28" s="27">
        <v>60</v>
      </c>
      <c r="G28" s="180" t="str">
        <f ca="1" t="shared" si="3"/>
        <v>EVRE JUDO ST PIERRE LE MAY</v>
      </c>
      <c r="H28" s="54">
        <v>0</v>
      </c>
      <c r="I28" s="55">
        <v>10</v>
      </c>
      <c r="J28" s="55">
        <v>0</v>
      </c>
      <c r="K28" s="55">
        <v>10</v>
      </c>
      <c r="L28" s="56">
        <v>10</v>
      </c>
      <c r="M28" s="181"/>
      <c r="N28" s="95"/>
      <c r="O28" s="95"/>
      <c r="P28" s="95"/>
      <c r="Q28" s="185">
        <f t="shared" si="4"/>
        <v>30</v>
      </c>
      <c r="R28" s="144"/>
      <c r="S28" s="183"/>
      <c r="T28" s="145">
        <f ca="1" t="shared" si="5"/>
        <v>90</v>
      </c>
      <c r="U28" s="130"/>
      <c r="V28" s="3"/>
      <c r="W28" s="3"/>
      <c r="X28" s="3"/>
      <c r="Y28" s="3"/>
      <c r="Z28" s="188" t="s">
        <v>65</v>
      </c>
      <c r="AA28" s="189" t="s">
        <v>66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27" t="str">
        <f ca="1" t="shared" si="1"/>
        <v>PDL</v>
      </c>
      <c r="B29" s="27">
        <f ca="1" t="shared" si="1"/>
        <v>49</v>
      </c>
      <c r="C29" s="22">
        <v>9</v>
      </c>
      <c r="D29" s="48" t="str">
        <f ca="1" t="shared" si="2"/>
        <v>BUISSON Janick</v>
      </c>
      <c r="E29" s="27" t="str">
        <f ca="1" t="shared" si="2"/>
        <v>1</v>
      </c>
      <c r="F29" s="27">
        <v>57</v>
      </c>
      <c r="G29" s="180" t="str">
        <f ca="1" t="shared" si="3"/>
        <v>J C TRELAZEEN</v>
      </c>
      <c r="H29" s="54">
        <v>10</v>
      </c>
      <c r="I29" s="55">
        <v>10</v>
      </c>
      <c r="J29" s="55">
        <v>10</v>
      </c>
      <c r="K29" s="55">
        <v>10</v>
      </c>
      <c r="L29" s="56">
        <v>10</v>
      </c>
      <c r="M29" s="181" t="s">
        <v>135</v>
      </c>
      <c r="N29" s="95"/>
      <c r="O29" s="95"/>
      <c r="P29" s="95"/>
      <c r="Q29" s="185">
        <f t="shared" si="4"/>
        <v>50</v>
      </c>
      <c r="R29" s="144"/>
      <c r="S29" s="183"/>
      <c r="T29" s="139">
        <f ca="1" t="shared" si="5"/>
        <v>107</v>
      </c>
      <c r="U29" s="130"/>
      <c r="V29" s="3"/>
      <c r="W29" s="3"/>
      <c r="X29" s="3"/>
      <c r="Y29" s="3"/>
      <c r="Z29" s="152">
        <v>7</v>
      </c>
      <c r="AA29" s="153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27" t="str">
        <f ca="1" t="shared" si="1"/>
        <v>BRE</v>
      </c>
      <c r="B30" s="27">
        <f ca="1" t="shared" si="1"/>
        <v>35</v>
      </c>
      <c r="C30" s="22">
        <v>10</v>
      </c>
      <c r="D30" s="48" t="str">
        <f ca="1" t="shared" si="2"/>
        <v>POTIER Nicolas</v>
      </c>
      <c r="E30" s="27" t="str">
        <f ca="1" t="shared" si="2"/>
        <v>1</v>
      </c>
      <c r="F30" s="27">
        <v>40</v>
      </c>
      <c r="G30" s="180" t="str">
        <f ca="1" t="shared" si="3"/>
        <v>J C DES MARCHES DE BRETAGNE</v>
      </c>
      <c r="H30" s="61">
        <v>0</v>
      </c>
      <c r="I30" s="62">
        <v>0</v>
      </c>
      <c r="J30" s="62">
        <v>0</v>
      </c>
      <c r="K30" s="62">
        <v>0</v>
      </c>
      <c r="L30" s="154">
        <v>0</v>
      </c>
      <c r="M30" s="190"/>
      <c r="N30" s="102"/>
      <c r="O30" s="102"/>
      <c r="P30" s="102"/>
      <c r="Q30" s="191">
        <f t="shared" si="4"/>
        <v>0</v>
      </c>
      <c r="R30" s="158"/>
      <c r="S30" s="183"/>
      <c r="T30" s="145">
        <f ca="1" t="shared" si="5"/>
        <v>40</v>
      </c>
      <c r="U30" s="130"/>
      <c r="V30" s="3"/>
      <c r="W30" s="3"/>
      <c r="X30" s="3"/>
      <c r="Y30" s="3"/>
      <c r="Z30" s="159"/>
      <c r="AA30" s="160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66"/>
      <c r="E31" s="66"/>
      <c r="F31" s="66"/>
      <c r="G31" s="66"/>
      <c r="H31" s="66"/>
      <c r="I31" s="66"/>
      <c r="J31" s="66"/>
      <c r="K31" s="66"/>
      <c r="L31" s="66"/>
      <c r="M31" s="3"/>
      <c r="N31" s="3" t="s">
        <v>67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6">
        <f>COUNT(H21:P30)/2</f>
        <v>25</v>
      </c>
      <c r="D32" s="6"/>
      <c r="F32" s="3"/>
      <c r="G32" s="161" t="s">
        <v>68</v>
      </c>
      <c r="H32" s="68">
        <v>1</v>
      </c>
      <c r="I32" s="68">
        <v>2</v>
      </c>
      <c r="J32" s="68">
        <v>3</v>
      </c>
      <c r="K32" s="68">
        <v>4</v>
      </c>
      <c r="L32" s="68">
        <v>5</v>
      </c>
      <c r="M32" s="68">
        <v>6</v>
      </c>
      <c r="N32" s="68">
        <v>7</v>
      </c>
      <c r="O32" s="68">
        <v>8</v>
      </c>
      <c r="P32" s="68">
        <v>9</v>
      </c>
      <c r="Q32" s="68">
        <v>10</v>
      </c>
      <c r="R32" s="68">
        <v>11</v>
      </c>
      <c r="S32" s="68">
        <v>12</v>
      </c>
      <c r="T32" s="68">
        <v>13</v>
      </c>
      <c r="U32" s="68">
        <v>14</v>
      </c>
      <c r="V32" s="68">
        <v>15</v>
      </c>
      <c r="W32" s="68">
        <v>16</v>
      </c>
      <c r="X32" s="68">
        <v>17</v>
      </c>
      <c r="Y32" s="68">
        <v>18</v>
      </c>
      <c r="Z32" s="68">
        <v>19</v>
      </c>
      <c r="AA32" s="68">
        <v>20</v>
      </c>
      <c r="AB32" s="68">
        <v>22</v>
      </c>
      <c r="AC32" s="68">
        <v>22</v>
      </c>
      <c r="AD32" s="68">
        <v>23</v>
      </c>
      <c r="AE32" s="68">
        <v>24</v>
      </c>
      <c r="AF32" s="68">
        <v>25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</row>
    <row r="33" spans="1:52" s="1" customFormat="1" ht="11.25" hidden="1">
      <c r="A33" s="3"/>
      <c r="B33" s="3"/>
      <c r="F33" s="3"/>
      <c r="G33" s="67" t="s">
        <v>69</v>
      </c>
      <c r="H33" s="68">
        <v>1</v>
      </c>
      <c r="I33" s="68">
        <v>1</v>
      </c>
      <c r="J33" s="68">
        <v>1</v>
      </c>
      <c r="K33" s="68">
        <v>1</v>
      </c>
      <c r="L33" s="68">
        <v>1</v>
      </c>
      <c r="M33" s="68">
        <v>2</v>
      </c>
      <c r="N33" s="68">
        <v>2</v>
      </c>
      <c r="O33" s="68">
        <v>2</v>
      </c>
      <c r="P33" s="68">
        <v>2</v>
      </c>
      <c r="Q33" s="68">
        <v>2</v>
      </c>
      <c r="R33" s="68">
        <v>3</v>
      </c>
      <c r="S33" s="68">
        <v>3</v>
      </c>
      <c r="T33" s="68">
        <v>3</v>
      </c>
      <c r="U33" s="68">
        <v>3</v>
      </c>
      <c r="V33" s="68">
        <v>4</v>
      </c>
      <c r="W33" s="68">
        <v>4</v>
      </c>
      <c r="X33" s="68">
        <v>4</v>
      </c>
      <c r="Y33" s="68">
        <v>4</v>
      </c>
      <c r="Z33" s="68">
        <v>4</v>
      </c>
      <c r="AA33" s="68">
        <v>5</v>
      </c>
      <c r="AB33" s="68">
        <v>5</v>
      </c>
      <c r="AC33" s="68">
        <v>5</v>
      </c>
      <c r="AD33" s="68">
        <v>5</v>
      </c>
      <c r="AE33" s="68">
        <v>5</v>
      </c>
      <c r="AF33" s="68">
        <v>5</v>
      </c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</row>
    <row r="34" spans="1:52" s="1" customFormat="1" ht="11.25" hidden="1">
      <c r="A34" s="3"/>
      <c r="B34" s="3"/>
      <c r="C34" s="6"/>
      <c r="F34" s="3"/>
      <c r="G34" s="67" t="s">
        <v>70</v>
      </c>
      <c r="H34" s="68">
        <v>1</v>
      </c>
      <c r="I34" s="68">
        <v>1</v>
      </c>
      <c r="J34" s="68">
        <v>1</v>
      </c>
      <c r="K34" s="68">
        <v>1</v>
      </c>
      <c r="L34" s="68">
        <v>2</v>
      </c>
      <c r="M34" s="68">
        <v>1</v>
      </c>
      <c r="N34" s="68">
        <v>2</v>
      </c>
      <c r="O34" s="68">
        <v>2</v>
      </c>
      <c r="P34" s="68">
        <v>2</v>
      </c>
      <c r="Q34" s="68">
        <v>2</v>
      </c>
      <c r="R34" s="68">
        <v>3</v>
      </c>
      <c r="S34" s="68">
        <v>3</v>
      </c>
      <c r="T34" s="68">
        <v>3</v>
      </c>
      <c r="U34" s="68">
        <v>3</v>
      </c>
      <c r="V34" s="68">
        <v>3</v>
      </c>
      <c r="W34" s="68">
        <v>3</v>
      </c>
      <c r="X34" s="68">
        <v>4</v>
      </c>
      <c r="Y34" s="68">
        <v>4</v>
      </c>
      <c r="Z34" s="68">
        <v>4</v>
      </c>
      <c r="AA34" s="68">
        <v>5</v>
      </c>
      <c r="AB34" s="68">
        <v>4</v>
      </c>
      <c r="AC34" s="68">
        <v>4</v>
      </c>
      <c r="AD34" s="68">
        <v>5</v>
      </c>
      <c r="AE34" s="68">
        <v>5</v>
      </c>
      <c r="AF34" s="68">
        <v>5</v>
      </c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</row>
    <row r="36" spans="8:13" ht="9">
      <c r="H36" s="192" t="s">
        <v>167</v>
      </c>
      <c r="I36" s="192"/>
      <c r="J36" s="192"/>
      <c r="K36" s="192"/>
      <c r="L36" s="192"/>
      <c r="M36" s="192"/>
    </row>
  </sheetData>
  <sheetProtection selectLockedCells="1"/>
  <mergeCells count="33">
    <mergeCell ref="H36:M36"/>
    <mergeCell ref="T25:U25"/>
    <mergeCell ref="T26:U26"/>
    <mergeCell ref="T27:U27"/>
    <mergeCell ref="Z27:AA27"/>
    <mergeCell ref="T30:U30"/>
    <mergeCell ref="Q25:R25"/>
    <mergeCell ref="Q27:R27"/>
    <mergeCell ref="Q28:R28"/>
    <mergeCell ref="Q29:R29"/>
    <mergeCell ref="Z29:Z30"/>
    <mergeCell ref="Q30:R30"/>
    <mergeCell ref="AA29:AA30"/>
    <mergeCell ref="T29:U29"/>
    <mergeCell ref="W20:AA20"/>
    <mergeCell ref="T20:U20"/>
    <mergeCell ref="T22:U22"/>
    <mergeCell ref="T23:U2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P1:R1"/>
    <mergeCell ref="K2:N2"/>
    <mergeCell ref="P2:P3"/>
    <mergeCell ref="Q2:Q3"/>
    <mergeCell ref="R2:R3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zoomScale="92" zoomScaleNormal="92" workbookViewId="0" topLeftCell="C8">
      <pane xSplit="5" ySplit="1" topLeftCell="H9" activePane="bottomRight" state="frozen"/>
      <selection pane="topLeft" activeCell="A8" sqref="A8"/>
      <selection pane="topRight" activeCell="H8" sqref="H8"/>
      <selection pane="bottomLeft" activeCell="C9" sqref="C9"/>
      <selection pane="bottomRight" activeCell="H8" sqref="H8"/>
    </sheetView>
  </sheetViews>
  <sheetFormatPr defaultColWidth="11.421875" defaultRowHeight="12.75"/>
  <cols>
    <col min="1" max="1" width="6.140625" style="163" bestFit="1" customWidth="1"/>
    <col min="2" max="2" width="5.140625" style="163" bestFit="1" customWidth="1"/>
    <col min="3" max="3" width="4.421875" style="166" bestFit="1" customWidth="1"/>
    <col min="4" max="4" width="22.140625" style="165" customWidth="1"/>
    <col min="5" max="5" width="3.140625" style="165" customWidth="1"/>
    <col min="6" max="6" width="7.7109375" style="163" customWidth="1"/>
    <col min="7" max="7" width="19.421875" style="165" customWidth="1"/>
    <col min="8" max="32" width="4.00390625" style="165" customWidth="1"/>
    <col min="33" max="33" width="4.00390625" style="163" customWidth="1"/>
    <col min="34" max="35" width="4.00390625" style="163" hidden="1" customWidth="1"/>
    <col min="36" max="36" width="4.00390625" style="163" customWidth="1"/>
    <col min="37" max="45" width="4.00390625" style="163" hidden="1" customWidth="1"/>
    <col min="46" max="46" width="4.00390625" style="163" customWidth="1"/>
    <col min="47" max="52" width="4.00390625" style="163" hidden="1" customWidth="1"/>
    <col min="53" max="16384" width="11.421875" style="165" customWidth="1"/>
  </cols>
  <sheetData>
    <row r="1" spans="3:22" ht="13.5" thickBot="1">
      <c r="C1" s="164">
        <v>10</v>
      </c>
      <c r="F1" s="73"/>
      <c r="G1" s="71"/>
      <c r="H1" s="71"/>
      <c r="I1" s="71"/>
      <c r="J1" s="71"/>
      <c r="K1" s="71"/>
      <c r="L1" s="71"/>
      <c r="M1" s="71"/>
      <c r="N1" s="71"/>
      <c r="O1" s="71"/>
      <c r="P1" s="4" t="s">
        <v>0</v>
      </c>
      <c r="Q1" s="4"/>
      <c r="R1" s="4"/>
      <c r="S1" s="71"/>
      <c r="T1" s="71"/>
      <c r="U1" s="71"/>
      <c r="V1" s="73"/>
    </row>
    <row r="2" spans="6:22" ht="16.5" customHeight="1" thickBot="1">
      <c r="F2" s="75" t="s">
        <v>1</v>
      </c>
      <c r="G2" s="8" t="s">
        <v>168</v>
      </c>
      <c r="H2" s="71">
        <v>3</v>
      </c>
      <c r="I2" s="71"/>
      <c r="J2" s="76" t="s">
        <v>3</v>
      </c>
      <c r="K2" s="167">
        <f ca="1">TODAY()</f>
        <v>41715</v>
      </c>
      <c r="L2" s="167"/>
      <c r="M2" s="167"/>
      <c r="N2" s="167"/>
      <c r="O2" s="71"/>
      <c r="P2" s="11" t="s">
        <v>169</v>
      </c>
      <c r="Q2" s="11" t="s">
        <v>169</v>
      </c>
      <c r="R2" s="12" t="s">
        <v>170</v>
      </c>
      <c r="S2" s="71"/>
      <c r="V2" s="73"/>
    </row>
    <row r="3" spans="6:22" ht="13.5" customHeight="1" thickBot="1">
      <c r="F3" s="73"/>
      <c r="G3" s="71"/>
      <c r="H3" s="108"/>
      <c r="I3" s="108"/>
      <c r="J3" s="71"/>
      <c r="K3" s="71"/>
      <c r="L3" s="71"/>
      <c r="M3" s="71"/>
      <c r="N3" s="71"/>
      <c r="O3" s="71"/>
      <c r="P3" s="15"/>
      <c r="Q3" s="15"/>
      <c r="R3" s="16"/>
      <c r="S3" s="71"/>
      <c r="T3" s="71"/>
      <c r="U3" s="71"/>
      <c r="V3" s="73"/>
    </row>
    <row r="4" spans="6:22" ht="12.75">
      <c r="F4" s="165"/>
      <c r="G4" s="168"/>
      <c r="J4" s="71" t="s">
        <v>5</v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3"/>
    </row>
    <row r="5" spans="6:22" ht="12.75">
      <c r="F5" s="77" t="s">
        <v>6</v>
      </c>
      <c r="G5" s="169"/>
      <c r="J5" s="76" t="s">
        <v>7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3"/>
    </row>
    <row r="6" spans="6:22" ht="12.75">
      <c r="F6" s="73"/>
      <c r="G6" s="170"/>
      <c r="J6" s="76"/>
      <c r="K6" s="76"/>
      <c r="L6" s="71"/>
      <c r="M6" s="71"/>
      <c r="N6" s="71"/>
      <c r="O6" s="71"/>
      <c r="P6" s="71"/>
      <c r="Q6" s="71"/>
      <c r="R6" s="71"/>
      <c r="S6" s="71"/>
      <c r="T6" s="71"/>
      <c r="U6" s="71"/>
      <c r="V6" s="73"/>
    </row>
    <row r="7" spans="8:32" ht="13.5" thickBot="1">
      <c r="H7" s="71"/>
      <c r="I7" s="71"/>
      <c r="J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3"/>
      <c r="W7" s="171"/>
      <c r="X7" s="171"/>
      <c r="Y7" s="171"/>
      <c r="Z7" s="171"/>
      <c r="AA7" s="171"/>
      <c r="AB7" s="171"/>
      <c r="AC7" s="171"/>
      <c r="AD7" s="172"/>
      <c r="AE7" s="172"/>
      <c r="AF7" s="172"/>
    </row>
    <row r="8" spans="1:52" s="1" customFormat="1" ht="14.25" customHeight="1">
      <c r="A8" s="22" t="s">
        <v>8</v>
      </c>
      <c r="B8" s="22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3" t="s">
        <v>14</v>
      </c>
      <c r="H8" s="115" t="s">
        <v>21</v>
      </c>
      <c r="I8" s="115" t="s">
        <v>137</v>
      </c>
      <c r="J8" s="115" t="s">
        <v>25</v>
      </c>
      <c r="K8" s="115" t="s">
        <v>100</v>
      </c>
      <c r="L8" s="115" t="s">
        <v>138</v>
      </c>
      <c r="M8" s="115" t="s">
        <v>24</v>
      </c>
      <c r="N8" s="115" t="s">
        <v>99</v>
      </c>
      <c r="O8" s="115" t="s">
        <v>96</v>
      </c>
      <c r="P8" s="116" t="s">
        <v>26</v>
      </c>
      <c r="Q8" s="115" t="s">
        <v>88</v>
      </c>
      <c r="R8" s="115" t="s">
        <v>18</v>
      </c>
      <c r="S8" s="115" t="s">
        <v>22</v>
      </c>
      <c r="T8" s="115" t="s">
        <v>108</v>
      </c>
      <c r="U8" s="115" t="s">
        <v>98</v>
      </c>
      <c r="V8" s="115" t="s">
        <v>139</v>
      </c>
      <c r="W8" s="116" t="s">
        <v>28</v>
      </c>
      <c r="X8" s="116" t="s">
        <v>93</v>
      </c>
      <c r="Y8" s="115" t="s">
        <v>92</v>
      </c>
      <c r="Z8" s="115" t="s">
        <v>19</v>
      </c>
      <c r="AA8" s="116" t="s">
        <v>94</v>
      </c>
      <c r="AB8" s="116" t="s">
        <v>20</v>
      </c>
      <c r="AC8" s="115" t="s">
        <v>140</v>
      </c>
      <c r="AD8" s="117" t="s">
        <v>97</v>
      </c>
      <c r="AE8" s="117" t="s">
        <v>95</v>
      </c>
      <c r="AF8" s="193" t="s">
        <v>141</v>
      </c>
      <c r="AG8" s="25" t="s">
        <v>15</v>
      </c>
      <c r="AH8" s="119" t="s">
        <v>102</v>
      </c>
      <c r="AI8" s="119" t="s">
        <v>103</v>
      </c>
      <c r="AJ8" s="25" t="s">
        <v>142</v>
      </c>
      <c r="AK8" s="119" t="s">
        <v>29</v>
      </c>
      <c r="AL8" s="119" t="s">
        <v>23</v>
      </c>
      <c r="AM8" s="119" t="s">
        <v>27</v>
      </c>
      <c r="AN8" s="119" t="s">
        <v>90</v>
      </c>
      <c r="AO8" s="119" t="s">
        <v>17</v>
      </c>
      <c r="AP8" s="119" t="s">
        <v>105</v>
      </c>
      <c r="AQ8" s="119" t="s">
        <v>104</v>
      </c>
      <c r="AR8" s="119" t="s">
        <v>143</v>
      </c>
      <c r="AS8" s="119" t="s">
        <v>16</v>
      </c>
      <c r="AT8" s="25" t="s">
        <v>91</v>
      </c>
      <c r="AU8" s="119" t="s">
        <v>144</v>
      </c>
      <c r="AV8" s="119" t="s">
        <v>89</v>
      </c>
      <c r="AW8" s="119" t="s">
        <v>106</v>
      </c>
      <c r="AX8" s="119" t="s">
        <v>101</v>
      </c>
      <c r="AY8" s="119" t="s">
        <v>107</v>
      </c>
      <c r="AZ8" s="119" t="s">
        <v>145</v>
      </c>
    </row>
    <row r="9" spans="1:52" s="3" customFormat="1" ht="24.75" customHeight="1">
      <c r="A9" s="27" t="s">
        <v>39</v>
      </c>
      <c r="B9" s="27">
        <v>53</v>
      </c>
      <c r="C9" s="28">
        <f aca="true" ca="1" t="shared" si="0" ref="C9:C18">OFFSET(C9,12,0)</f>
        <v>1</v>
      </c>
      <c r="D9" s="29" t="s">
        <v>171</v>
      </c>
      <c r="E9" s="27" t="s">
        <v>87</v>
      </c>
      <c r="F9" s="27">
        <v>74</v>
      </c>
      <c r="G9" s="30" t="s">
        <v>172</v>
      </c>
      <c r="H9" s="31" t="s">
        <v>34</v>
      </c>
      <c r="I9" s="32"/>
      <c r="J9" s="32"/>
      <c r="K9" s="32"/>
      <c r="L9" s="32"/>
      <c r="M9" s="31" t="s">
        <v>34</v>
      </c>
      <c r="N9" s="32"/>
      <c r="O9" s="32"/>
      <c r="P9" s="32"/>
      <c r="Q9" s="32"/>
      <c r="R9" s="31" t="s">
        <v>34</v>
      </c>
      <c r="S9" s="32"/>
      <c r="T9" s="32"/>
      <c r="U9" s="32"/>
      <c r="V9" s="32"/>
      <c r="W9" s="31"/>
      <c r="X9" s="32"/>
      <c r="Y9" s="32"/>
      <c r="Z9" s="32"/>
      <c r="AA9" s="31"/>
      <c r="AB9" s="32"/>
      <c r="AC9" s="32"/>
      <c r="AD9" s="32"/>
      <c r="AE9" s="32"/>
      <c r="AF9" s="32"/>
      <c r="AG9" s="121" t="s">
        <v>34</v>
      </c>
      <c r="AH9" s="121"/>
      <c r="AI9" s="121"/>
      <c r="AJ9" s="121" t="s">
        <v>34</v>
      </c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</row>
    <row r="10" spans="1:52" s="1" customFormat="1" ht="24.75" customHeight="1">
      <c r="A10" s="27" t="s">
        <v>39</v>
      </c>
      <c r="B10" s="27">
        <v>85</v>
      </c>
      <c r="C10" s="28">
        <f ca="1" t="shared" si="0"/>
        <v>2</v>
      </c>
      <c r="D10" s="29" t="s">
        <v>173</v>
      </c>
      <c r="E10" s="27" t="s">
        <v>87</v>
      </c>
      <c r="F10" s="27">
        <v>75</v>
      </c>
      <c r="G10" s="30" t="s">
        <v>150</v>
      </c>
      <c r="H10" s="32"/>
      <c r="I10" s="32"/>
      <c r="J10" s="31" t="s">
        <v>34</v>
      </c>
      <c r="K10" s="32"/>
      <c r="L10" s="32"/>
      <c r="M10" s="32"/>
      <c r="N10" s="32"/>
      <c r="O10" s="31" t="s">
        <v>34</v>
      </c>
      <c r="P10" s="32"/>
      <c r="Q10" s="32"/>
      <c r="R10" s="32"/>
      <c r="S10" s="31" t="s">
        <v>47</v>
      </c>
      <c r="T10" s="32"/>
      <c r="U10" s="32"/>
      <c r="V10" s="32"/>
      <c r="W10" s="32"/>
      <c r="X10" s="32"/>
      <c r="Y10" s="31" t="s">
        <v>47</v>
      </c>
      <c r="Z10" s="32"/>
      <c r="AA10" s="32"/>
      <c r="AB10" s="31"/>
      <c r="AC10" s="32"/>
      <c r="AD10" s="32"/>
      <c r="AE10" s="32"/>
      <c r="AF10" s="32"/>
      <c r="AG10" s="121" t="s">
        <v>47</v>
      </c>
      <c r="AH10" s="122"/>
      <c r="AI10" s="122"/>
      <c r="AJ10" s="122"/>
      <c r="AK10" s="121"/>
      <c r="AL10" s="122"/>
      <c r="AM10" s="122"/>
      <c r="AN10" s="122"/>
      <c r="AO10" s="122"/>
      <c r="AP10" s="122"/>
      <c r="AQ10" s="121"/>
      <c r="AR10" s="121"/>
      <c r="AS10" s="122"/>
      <c r="AT10" s="122"/>
      <c r="AU10" s="122"/>
      <c r="AV10" s="122"/>
      <c r="AW10" s="122"/>
      <c r="AX10" s="122"/>
      <c r="AY10" s="122"/>
      <c r="AZ10" s="122"/>
    </row>
    <row r="11" spans="1:52" s="1" customFormat="1" ht="24.75" customHeight="1">
      <c r="A11" s="27" t="s">
        <v>39</v>
      </c>
      <c r="B11" s="27">
        <v>49</v>
      </c>
      <c r="C11" s="28">
        <f ca="1" t="shared" si="0"/>
        <v>3</v>
      </c>
      <c r="D11" s="29" t="s">
        <v>174</v>
      </c>
      <c r="E11" s="27" t="s">
        <v>87</v>
      </c>
      <c r="F11" s="27">
        <v>75</v>
      </c>
      <c r="G11" s="30" t="s">
        <v>175</v>
      </c>
      <c r="H11" s="31" t="s">
        <v>111</v>
      </c>
      <c r="I11" s="32"/>
      <c r="J11" s="32"/>
      <c r="K11" s="32"/>
      <c r="L11" s="32"/>
      <c r="M11" s="32"/>
      <c r="N11" s="32"/>
      <c r="O11" s="32"/>
      <c r="P11" s="31"/>
      <c r="Q11" s="32"/>
      <c r="R11" s="32"/>
      <c r="S11" s="32"/>
      <c r="T11" s="32"/>
      <c r="U11" s="31" t="s">
        <v>37</v>
      </c>
      <c r="V11" s="32"/>
      <c r="W11" s="32"/>
      <c r="X11" s="32"/>
      <c r="Y11" s="32"/>
      <c r="Z11" s="31" t="s">
        <v>148</v>
      </c>
      <c r="AA11" s="32"/>
      <c r="AB11" s="32"/>
      <c r="AC11" s="32"/>
      <c r="AD11" s="31" t="s">
        <v>34</v>
      </c>
      <c r="AE11" s="32"/>
      <c r="AF11" s="32"/>
      <c r="AG11" s="122"/>
      <c r="AH11" s="122"/>
      <c r="AI11" s="122"/>
      <c r="AJ11" s="122"/>
      <c r="AK11" s="121"/>
      <c r="AL11" s="122"/>
      <c r="AM11" s="122"/>
      <c r="AN11" s="122"/>
      <c r="AO11" s="122"/>
      <c r="AP11" s="122"/>
      <c r="AQ11" s="122"/>
      <c r="AR11" s="122"/>
      <c r="AS11" s="121"/>
      <c r="AT11" s="121" t="s">
        <v>34</v>
      </c>
      <c r="AU11" s="121"/>
      <c r="AV11" s="122"/>
      <c r="AW11" s="122"/>
      <c r="AX11" s="122"/>
      <c r="AY11" s="122"/>
      <c r="AZ11" s="122"/>
    </row>
    <row r="12" spans="1:52" s="1" customFormat="1" ht="24.75" customHeight="1">
      <c r="A12" s="27" t="s">
        <v>39</v>
      </c>
      <c r="B12" s="27">
        <v>53</v>
      </c>
      <c r="C12" s="28">
        <f ca="1" t="shared" si="0"/>
        <v>4</v>
      </c>
      <c r="D12" s="29" t="s">
        <v>176</v>
      </c>
      <c r="E12" s="27" t="s">
        <v>87</v>
      </c>
      <c r="F12" s="27">
        <v>78</v>
      </c>
      <c r="G12" s="30" t="s">
        <v>177</v>
      </c>
      <c r="H12" s="32"/>
      <c r="I12" s="32"/>
      <c r="J12" s="31" t="s">
        <v>148</v>
      </c>
      <c r="K12" s="32"/>
      <c r="L12" s="32"/>
      <c r="M12" s="32"/>
      <c r="N12" s="31" t="s">
        <v>47</v>
      </c>
      <c r="O12" s="32"/>
      <c r="P12" s="32"/>
      <c r="Q12" s="32"/>
      <c r="R12" s="31" t="s">
        <v>47</v>
      </c>
      <c r="S12" s="32"/>
      <c r="T12" s="32"/>
      <c r="U12" s="32"/>
      <c r="V12" s="31" t="s">
        <v>75</v>
      </c>
      <c r="W12" s="32"/>
      <c r="X12" s="32"/>
      <c r="Y12" s="32"/>
      <c r="Z12" s="32"/>
      <c r="AA12" s="32"/>
      <c r="AB12" s="32"/>
      <c r="AC12" s="32"/>
      <c r="AD12" s="32"/>
      <c r="AE12" s="31" t="s">
        <v>34</v>
      </c>
      <c r="AF12" s="32"/>
      <c r="AG12" s="122"/>
      <c r="AH12" s="122"/>
      <c r="AI12" s="122"/>
      <c r="AJ12" s="122"/>
      <c r="AK12" s="122"/>
      <c r="AL12" s="121"/>
      <c r="AM12" s="121"/>
      <c r="AN12" s="121"/>
      <c r="AO12" s="122"/>
      <c r="AP12" s="122"/>
      <c r="AQ12" s="122"/>
      <c r="AR12" s="122"/>
      <c r="AS12" s="121"/>
      <c r="AT12" s="122"/>
      <c r="AU12" s="122"/>
      <c r="AV12" s="122"/>
      <c r="AW12" s="122"/>
      <c r="AX12" s="122"/>
      <c r="AY12" s="122"/>
      <c r="AZ12" s="122"/>
    </row>
    <row r="13" spans="1:52" s="1" customFormat="1" ht="24.75" customHeight="1">
      <c r="A13" s="27" t="s">
        <v>39</v>
      </c>
      <c r="B13" s="27">
        <v>85</v>
      </c>
      <c r="C13" s="28">
        <f ca="1" t="shared" si="0"/>
        <v>5</v>
      </c>
      <c r="D13" s="29" t="s">
        <v>178</v>
      </c>
      <c r="E13" s="27" t="s">
        <v>87</v>
      </c>
      <c r="F13" s="27">
        <v>78</v>
      </c>
      <c r="G13" s="30" t="s">
        <v>179</v>
      </c>
      <c r="H13" s="32"/>
      <c r="I13" s="32"/>
      <c r="J13" s="32"/>
      <c r="K13" s="31" t="s">
        <v>47</v>
      </c>
      <c r="L13" s="32"/>
      <c r="M13" s="32"/>
      <c r="N13" s="32"/>
      <c r="O13" s="32"/>
      <c r="P13" s="31"/>
      <c r="Q13" s="32"/>
      <c r="R13" s="32"/>
      <c r="S13" s="32"/>
      <c r="T13" s="32"/>
      <c r="U13" s="32"/>
      <c r="V13" s="32"/>
      <c r="W13" s="31"/>
      <c r="X13" s="32"/>
      <c r="Y13" s="32"/>
      <c r="Z13" s="32"/>
      <c r="AA13" s="32"/>
      <c r="AB13" s="31"/>
      <c r="AC13" s="32"/>
      <c r="AD13" s="32"/>
      <c r="AE13" s="32"/>
      <c r="AF13" s="31"/>
      <c r="AG13" s="122"/>
      <c r="AH13" s="122"/>
      <c r="AI13" s="122"/>
      <c r="AJ13" s="122"/>
      <c r="AK13" s="122"/>
      <c r="AL13" s="121"/>
      <c r="AM13" s="122"/>
      <c r="AN13" s="122"/>
      <c r="AO13" s="121"/>
      <c r="AP13" s="121"/>
      <c r="AQ13" s="122"/>
      <c r="AR13" s="122"/>
      <c r="AS13" s="122"/>
      <c r="AT13" s="122"/>
      <c r="AU13" s="122"/>
      <c r="AV13" s="121"/>
      <c r="AW13" s="122"/>
      <c r="AX13" s="122"/>
      <c r="AY13" s="122"/>
      <c r="AZ13" s="122"/>
    </row>
    <row r="14" spans="1:52" s="1" customFormat="1" ht="24.75" customHeight="1">
      <c r="A14" s="27" t="s">
        <v>39</v>
      </c>
      <c r="B14" s="27">
        <v>85</v>
      </c>
      <c r="C14" s="28">
        <f ca="1" t="shared" si="0"/>
        <v>6</v>
      </c>
      <c r="D14" s="29" t="s">
        <v>180</v>
      </c>
      <c r="E14" s="27" t="s">
        <v>87</v>
      </c>
      <c r="F14" s="27">
        <v>78</v>
      </c>
      <c r="G14" s="30" t="s">
        <v>181</v>
      </c>
      <c r="H14" s="32"/>
      <c r="I14" s="32"/>
      <c r="J14" s="32"/>
      <c r="K14" s="32"/>
      <c r="L14" s="32"/>
      <c r="M14" s="31" t="s">
        <v>53</v>
      </c>
      <c r="N14" s="32"/>
      <c r="O14" s="32"/>
      <c r="P14" s="32"/>
      <c r="Q14" s="31" t="s">
        <v>34</v>
      </c>
      <c r="R14" s="32"/>
      <c r="S14" s="31" t="s">
        <v>34</v>
      </c>
      <c r="T14" s="32"/>
      <c r="U14" s="32"/>
      <c r="V14" s="32"/>
      <c r="W14" s="32"/>
      <c r="X14" s="32"/>
      <c r="Y14" s="32"/>
      <c r="Z14" s="31" t="s">
        <v>37</v>
      </c>
      <c r="AA14" s="32"/>
      <c r="AB14" s="32"/>
      <c r="AC14" s="31" t="s">
        <v>37</v>
      </c>
      <c r="AD14" s="32"/>
      <c r="AE14" s="32"/>
      <c r="AF14" s="32"/>
      <c r="AG14" s="122"/>
      <c r="AH14" s="122"/>
      <c r="AI14" s="122"/>
      <c r="AJ14" s="122"/>
      <c r="AK14" s="122"/>
      <c r="AL14" s="122"/>
      <c r="AM14" s="121"/>
      <c r="AN14" s="122"/>
      <c r="AO14" s="121"/>
      <c r="AP14" s="122"/>
      <c r="AQ14" s="122"/>
      <c r="AR14" s="122"/>
      <c r="AS14" s="122"/>
      <c r="AT14" s="122"/>
      <c r="AU14" s="122"/>
      <c r="AV14" s="122"/>
      <c r="AW14" s="121"/>
      <c r="AX14" s="121"/>
      <c r="AY14" s="122"/>
      <c r="AZ14" s="122"/>
    </row>
    <row r="15" spans="1:52" s="1" customFormat="1" ht="24.75" customHeight="1">
      <c r="A15" s="27" t="s">
        <v>39</v>
      </c>
      <c r="B15" s="27">
        <v>72</v>
      </c>
      <c r="C15" s="28">
        <f ca="1" t="shared" si="0"/>
        <v>7</v>
      </c>
      <c r="D15" s="29" t="s">
        <v>182</v>
      </c>
      <c r="E15" s="27" t="s">
        <v>87</v>
      </c>
      <c r="F15" s="27">
        <v>78</v>
      </c>
      <c r="G15" s="30" t="s">
        <v>183</v>
      </c>
      <c r="H15" s="32"/>
      <c r="I15" s="32"/>
      <c r="J15" s="32"/>
      <c r="K15" s="32"/>
      <c r="L15" s="31" t="s">
        <v>53</v>
      </c>
      <c r="M15" s="32"/>
      <c r="N15" s="32"/>
      <c r="O15" s="31" t="s">
        <v>47</v>
      </c>
      <c r="P15" s="32"/>
      <c r="Q15" s="32"/>
      <c r="R15" s="32"/>
      <c r="S15" s="32"/>
      <c r="T15" s="32"/>
      <c r="U15" s="31" t="s">
        <v>47</v>
      </c>
      <c r="V15" s="32"/>
      <c r="W15" s="32"/>
      <c r="X15" s="31"/>
      <c r="Y15" s="32"/>
      <c r="Z15" s="32"/>
      <c r="AA15" s="31"/>
      <c r="AB15" s="32"/>
      <c r="AC15" s="32"/>
      <c r="AD15" s="32"/>
      <c r="AE15" s="32"/>
      <c r="AF15" s="32"/>
      <c r="AG15" s="122"/>
      <c r="AH15" s="122"/>
      <c r="AI15" s="122"/>
      <c r="AJ15" s="122"/>
      <c r="AK15" s="122"/>
      <c r="AL15" s="122"/>
      <c r="AM15" s="122"/>
      <c r="AN15" s="121"/>
      <c r="AO15" s="122"/>
      <c r="AP15" s="121"/>
      <c r="AQ15" s="122"/>
      <c r="AR15" s="122"/>
      <c r="AS15" s="122"/>
      <c r="AT15" s="122"/>
      <c r="AU15" s="122"/>
      <c r="AV15" s="122"/>
      <c r="AW15" s="121"/>
      <c r="AX15" s="122"/>
      <c r="AY15" s="121"/>
      <c r="AZ15" s="122"/>
    </row>
    <row r="16" spans="1:52" s="1" customFormat="1" ht="24.75" customHeight="1">
      <c r="A16" s="27" t="s">
        <v>39</v>
      </c>
      <c r="B16" s="27">
        <v>72</v>
      </c>
      <c r="C16" s="28">
        <f ca="1" t="shared" si="0"/>
        <v>8</v>
      </c>
      <c r="D16" s="29" t="s">
        <v>184</v>
      </c>
      <c r="E16" s="27" t="s">
        <v>87</v>
      </c>
      <c r="F16" s="27">
        <v>80</v>
      </c>
      <c r="G16" s="30" t="s">
        <v>183</v>
      </c>
      <c r="H16" s="32"/>
      <c r="I16" s="31" t="s">
        <v>185</v>
      </c>
      <c r="J16" s="32"/>
      <c r="K16" s="32"/>
      <c r="L16" s="32"/>
      <c r="M16" s="32"/>
      <c r="N16" s="31" t="s">
        <v>34</v>
      </c>
      <c r="O16" s="32"/>
      <c r="P16" s="32"/>
      <c r="Q16" s="32"/>
      <c r="R16" s="32"/>
      <c r="S16" s="32"/>
      <c r="T16" s="31" t="s">
        <v>111</v>
      </c>
      <c r="U16" s="32"/>
      <c r="V16" s="32"/>
      <c r="W16" s="32"/>
      <c r="X16" s="32"/>
      <c r="Y16" s="31" t="s">
        <v>46</v>
      </c>
      <c r="Z16" s="32"/>
      <c r="AA16" s="32"/>
      <c r="AB16" s="32"/>
      <c r="AC16" s="32"/>
      <c r="AD16" s="31" t="s">
        <v>53</v>
      </c>
      <c r="AE16" s="32"/>
      <c r="AF16" s="32"/>
      <c r="AG16" s="122"/>
      <c r="AH16" s="121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1"/>
      <c r="AW16" s="122"/>
      <c r="AX16" s="121"/>
      <c r="AY16" s="121"/>
      <c r="AZ16" s="122"/>
    </row>
    <row r="17" spans="1:52" s="1" customFormat="1" ht="24.75" customHeight="1">
      <c r="A17" s="27" t="s">
        <v>39</v>
      </c>
      <c r="B17" s="27">
        <v>44</v>
      </c>
      <c r="C17" s="28">
        <f ca="1" t="shared" si="0"/>
        <v>9</v>
      </c>
      <c r="D17" s="29" t="s">
        <v>186</v>
      </c>
      <c r="E17" s="27" t="s">
        <v>87</v>
      </c>
      <c r="F17" s="27">
        <v>78</v>
      </c>
      <c r="G17" s="30" t="s">
        <v>187</v>
      </c>
      <c r="H17" s="32"/>
      <c r="I17" s="32"/>
      <c r="J17" s="32"/>
      <c r="K17" s="31" t="s">
        <v>37</v>
      </c>
      <c r="L17" s="32"/>
      <c r="M17" s="32"/>
      <c r="N17" s="32"/>
      <c r="O17" s="32"/>
      <c r="P17" s="32"/>
      <c r="Q17" s="31" t="s">
        <v>52</v>
      </c>
      <c r="R17" s="32"/>
      <c r="S17" s="32"/>
      <c r="T17" s="31" t="s">
        <v>75</v>
      </c>
      <c r="U17" s="32"/>
      <c r="V17" s="32"/>
      <c r="W17" s="32"/>
      <c r="X17" s="31"/>
      <c r="Y17" s="32"/>
      <c r="Z17" s="32"/>
      <c r="AA17" s="32"/>
      <c r="AB17" s="32"/>
      <c r="AC17" s="32"/>
      <c r="AD17" s="32"/>
      <c r="AE17" s="31" t="s">
        <v>47</v>
      </c>
      <c r="AF17" s="32"/>
      <c r="AG17" s="122"/>
      <c r="AH17" s="122"/>
      <c r="AI17" s="121"/>
      <c r="AJ17" s="122"/>
      <c r="AK17" s="122"/>
      <c r="AL17" s="122"/>
      <c r="AM17" s="122"/>
      <c r="AN17" s="122"/>
      <c r="AO17" s="122"/>
      <c r="AP17" s="122"/>
      <c r="AQ17" s="121"/>
      <c r="AR17" s="122"/>
      <c r="AS17" s="122"/>
      <c r="AT17" s="121" t="s">
        <v>50</v>
      </c>
      <c r="AU17" s="122"/>
      <c r="AV17" s="122"/>
      <c r="AW17" s="122"/>
      <c r="AX17" s="122"/>
      <c r="AY17" s="122"/>
      <c r="AZ17" s="121"/>
    </row>
    <row r="18" spans="1:52" s="1" customFormat="1" ht="24.75" customHeight="1">
      <c r="A18" s="27" t="s">
        <v>30</v>
      </c>
      <c r="B18" s="27">
        <v>35</v>
      </c>
      <c r="C18" s="28">
        <f ca="1" t="shared" si="0"/>
        <v>10</v>
      </c>
      <c r="D18" s="29" t="s">
        <v>188</v>
      </c>
      <c r="E18" s="27" t="s">
        <v>87</v>
      </c>
      <c r="F18" s="27">
        <v>81</v>
      </c>
      <c r="G18" s="30" t="s">
        <v>189</v>
      </c>
      <c r="H18" s="32"/>
      <c r="I18" s="31" t="s">
        <v>190</v>
      </c>
      <c r="J18" s="32"/>
      <c r="K18" s="32"/>
      <c r="L18" s="31" t="s">
        <v>37</v>
      </c>
      <c r="M18" s="32"/>
      <c r="N18" s="32"/>
      <c r="O18" s="32"/>
      <c r="P18" s="32"/>
      <c r="Q18" s="32"/>
      <c r="R18" s="32"/>
      <c r="S18" s="32"/>
      <c r="T18" s="32"/>
      <c r="U18" s="32"/>
      <c r="V18" s="31" t="s">
        <v>191</v>
      </c>
      <c r="W18" s="32"/>
      <c r="X18" s="32"/>
      <c r="Y18" s="32"/>
      <c r="Z18" s="32"/>
      <c r="AA18" s="32"/>
      <c r="AB18" s="32"/>
      <c r="AC18" s="31" t="s">
        <v>47</v>
      </c>
      <c r="AD18" s="32"/>
      <c r="AE18" s="32"/>
      <c r="AF18" s="31"/>
      <c r="AG18" s="122"/>
      <c r="AH18" s="122"/>
      <c r="AI18" s="122"/>
      <c r="AJ18" s="121" t="s">
        <v>47</v>
      </c>
      <c r="AK18" s="122"/>
      <c r="AL18" s="122"/>
      <c r="AM18" s="122"/>
      <c r="AN18" s="122"/>
      <c r="AO18" s="122"/>
      <c r="AP18" s="122"/>
      <c r="AQ18" s="122"/>
      <c r="AR18" s="121"/>
      <c r="AS18" s="122"/>
      <c r="AT18" s="122"/>
      <c r="AU18" s="121"/>
      <c r="AV18" s="122"/>
      <c r="AW18" s="122"/>
      <c r="AX18" s="122"/>
      <c r="AY18" s="122"/>
      <c r="AZ18" s="121"/>
    </row>
    <row r="19" spans="1:52" s="1" customFormat="1" ht="24.75" customHeight="1" thickBot="1">
      <c r="A19" s="3"/>
      <c r="B19" s="3"/>
      <c r="C19" s="6"/>
      <c r="D19" s="34"/>
      <c r="E19" s="34"/>
      <c r="F19" s="34"/>
      <c r="G19" s="34"/>
      <c r="H19" s="3"/>
      <c r="I19" s="3"/>
      <c r="J19" s="3"/>
      <c r="K19" s="3"/>
      <c r="L19" s="3"/>
      <c r="M19" s="124" t="s">
        <v>129</v>
      </c>
      <c r="N19" s="124"/>
      <c r="O19" s="124"/>
      <c r="P19" s="124"/>
      <c r="Q19" s="17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1" customFormat="1" ht="24" customHeight="1" thickBot="1">
      <c r="A20" s="22" t="s">
        <v>8</v>
      </c>
      <c r="B20" s="22" t="s">
        <v>9</v>
      </c>
      <c r="C20" s="23" t="s">
        <v>10</v>
      </c>
      <c r="D20" s="81" t="s">
        <v>11</v>
      </c>
      <c r="E20" s="81" t="s">
        <v>12</v>
      </c>
      <c r="F20" s="125" t="s">
        <v>54</v>
      </c>
      <c r="G20" s="126" t="s">
        <v>14</v>
      </c>
      <c r="H20" s="150" t="s">
        <v>55</v>
      </c>
      <c r="I20" s="174" t="s">
        <v>56</v>
      </c>
      <c r="J20" s="174" t="s">
        <v>57</v>
      </c>
      <c r="K20" s="174" t="s">
        <v>58</v>
      </c>
      <c r="L20" s="151" t="s">
        <v>59</v>
      </c>
      <c r="M20" s="175" t="s">
        <v>130</v>
      </c>
      <c r="N20" s="176" t="s">
        <v>131</v>
      </c>
      <c r="O20" s="176" t="s">
        <v>132</v>
      </c>
      <c r="P20" s="177" t="s">
        <v>133</v>
      </c>
      <c r="Q20" s="128" t="s">
        <v>60</v>
      </c>
      <c r="R20" s="42"/>
      <c r="S20" s="178" t="s">
        <v>61</v>
      </c>
      <c r="T20" s="145" t="s">
        <v>62</v>
      </c>
      <c r="U20" s="130"/>
      <c r="V20" s="3"/>
      <c r="W20" s="179" t="s">
        <v>134</v>
      </c>
      <c r="X20" s="179"/>
      <c r="Y20" s="179"/>
      <c r="Z20" s="179"/>
      <c r="AA20" s="179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1" customFormat="1" ht="15.75" customHeight="1">
      <c r="A21" s="27" t="str">
        <f aca="true" ca="1" t="shared" si="1" ref="A21:B30">OFFSET(A21,-12,0)</f>
        <v>PDL</v>
      </c>
      <c r="B21" s="27">
        <f ca="1" t="shared" si="1"/>
        <v>53</v>
      </c>
      <c r="C21" s="22">
        <v>1</v>
      </c>
      <c r="D21" s="48" t="str">
        <f aca="true" ca="1" t="shared" si="2" ref="D21:E30">OFFSET(D21,-12,0)</f>
        <v>LANCELIN Jeremy</v>
      </c>
      <c r="E21" s="27" t="str">
        <f ca="1" t="shared" si="2"/>
        <v>1</v>
      </c>
      <c r="F21" s="27">
        <v>10</v>
      </c>
      <c r="G21" s="180" t="str">
        <f aca="true" ca="1" t="shared" si="3" ref="G21:G30">OFFSET(G21,-12,0)</f>
        <v>U S VILLAINES JUHEL</v>
      </c>
      <c r="H21" s="54">
        <v>0</v>
      </c>
      <c r="I21" s="55">
        <v>0</v>
      </c>
      <c r="J21" s="55">
        <v>0</v>
      </c>
      <c r="K21" s="55" t="str">
        <f>IF(M21&lt;&gt;"","-","")</f>
        <v>-</v>
      </c>
      <c r="L21" s="56" t="str">
        <f>IF(M21&lt;&gt;"","-","")</f>
        <v>-</v>
      </c>
      <c r="M21" s="181">
        <v>0</v>
      </c>
      <c r="N21" s="95">
        <v>0</v>
      </c>
      <c r="O21" s="95"/>
      <c r="P21" s="95"/>
      <c r="Q21" s="182">
        <f aca="true" t="shared" si="4" ref="Q21:Q30">SUM(H21:P21)</f>
        <v>0</v>
      </c>
      <c r="R21" s="138"/>
      <c r="S21" s="183"/>
      <c r="T21" s="145">
        <f aca="true" ca="1" t="shared" si="5" ref="T21:T30">SUM(OFFSET(T21,0,-14),OFFSET(T21,0,-3))</f>
        <v>10</v>
      </c>
      <c r="U21" s="130"/>
      <c r="V21" s="3"/>
      <c r="W21" s="194" t="s">
        <v>15</v>
      </c>
      <c r="X21" s="184" t="s">
        <v>102</v>
      </c>
      <c r="Y21" s="184" t="s">
        <v>103</v>
      </c>
      <c r="Z21" s="194" t="s">
        <v>142</v>
      </c>
      <c r="AA21" s="184" t="s">
        <v>29</v>
      </c>
      <c r="AB21" s="3"/>
      <c r="AC21" s="3"/>
      <c r="AD21" s="6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1" customFormat="1" ht="15.75" customHeight="1">
      <c r="A22" s="27" t="str">
        <f ca="1" t="shared" si="1"/>
        <v>PDL</v>
      </c>
      <c r="B22" s="27">
        <f ca="1" t="shared" si="1"/>
        <v>85</v>
      </c>
      <c r="C22" s="22">
        <v>2</v>
      </c>
      <c r="D22" s="48" t="str">
        <f ca="1" t="shared" si="2"/>
        <v>ARNAUD Matthieu</v>
      </c>
      <c r="E22" s="27" t="str">
        <f ca="1" t="shared" si="2"/>
        <v>1</v>
      </c>
      <c r="F22" s="27">
        <v>70</v>
      </c>
      <c r="G22" s="180" t="str">
        <f ca="1" t="shared" si="3"/>
        <v>JUDO CLUB LES HERBIERS</v>
      </c>
      <c r="H22" s="54">
        <v>0</v>
      </c>
      <c r="I22" s="55">
        <v>0</v>
      </c>
      <c r="J22" s="55">
        <v>10</v>
      </c>
      <c r="K22" s="55">
        <v>10</v>
      </c>
      <c r="L22" s="56" t="str">
        <f>IF(M22&lt;&gt;"","-","")</f>
        <v>-</v>
      </c>
      <c r="M22" s="181">
        <v>10</v>
      </c>
      <c r="N22" s="95" t="s">
        <v>135</v>
      </c>
      <c r="O22" s="95"/>
      <c r="P22" s="95"/>
      <c r="Q22" s="185">
        <f t="shared" si="4"/>
        <v>30</v>
      </c>
      <c r="R22" s="144"/>
      <c r="S22" s="183"/>
      <c r="T22" s="139">
        <f ca="1" t="shared" si="5"/>
        <v>100</v>
      </c>
      <c r="U22" s="130"/>
      <c r="V22" s="3"/>
      <c r="W22" s="184" t="s">
        <v>23</v>
      </c>
      <c r="X22" s="184" t="s">
        <v>27</v>
      </c>
      <c r="Y22" s="184" t="s">
        <v>90</v>
      </c>
      <c r="Z22" s="184" t="s">
        <v>17</v>
      </c>
      <c r="AA22" s="184" t="s">
        <v>105</v>
      </c>
      <c r="AB22" s="3"/>
      <c r="AC22" s="3"/>
      <c r="AD22" s="6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1" customFormat="1" ht="15.75" customHeight="1">
      <c r="A23" s="27" t="str">
        <f ca="1" t="shared" si="1"/>
        <v>PDL</v>
      </c>
      <c r="B23" s="27">
        <f ca="1" t="shared" si="1"/>
        <v>49</v>
      </c>
      <c r="C23" s="22">
        <v>3</v>
      </c>
      <c r="D23" s="48" t="str">
        <f ca="1" t="shared" si="2"/>
        <v>SAMSON Quentin</v>
      </c>
      <c r="E23" s="27" t="str">
        <f ca="1" t="shared" si="2"/>
        <v>1</v>
      </c>
      <c r="F23" s="27">
        <v>0</v>
      </c>
      <c r="G23" s="180" t="str">
        <f ca="1" t="shared" si="3"/>
        <v>ESPERANCE JUDO ST LAURENT</v>
      </c>
      <c r="H23" s="54">
        <v>10</v>
      </c>
      <c r="I23" s="55">
        <v>0</v>
      </c>
      <c r="J23" s="55">
        <v>10</v>
      </c>
      <c r="K23" s="55">
        <v>0</v>
      </c>
      <c r="L23" s="56" t="str">
        <f>IF(M23&lt;&gt;"","-","")</f>
        <v>-</v>
      </c>
      <c r="M23" s="181">
        <v>0</v>
      </c>
      <c r="N23" s="95"/>
      <c r="O23" s="95"/>
      <c r="P23" s="95"/>
      <c r="Q23" s="185">
        <f t="shared" si="4"/>
        <v>20</v>
      </c>
      <c r="R23" s="144"/>
      <c r="S23" s="183"/>
      <c r="T23" s="145">
        <f ca="1" t="shared" si="5"/>
        <v>20</v>
      </c>
      <c r="U23" s="130"/>
      <c r="V23" s="3"/>
      <c r="W23" s="26" t="s">
        <v>104</v>
      </c>
      <c r="X23" s="26" t="s">
        <v>143</v>
      </c>
      <c r="Y23" s="184" t="s">
        <v>16</v>
      </c>
      <c r="Z23" s="194" t="s">
        <v>91</v>
      </c>
      <c r="AA23" s="184" t="s">
        <v>144</v>
      </c>
      <c r="AB23" s="3"/>
      <c r="AC23" s="3"/>
      <c r="AD23" s="66"/>
      <c r="AE23" s="186"/>
      <c r="AF23" s="186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1" customFormat="1" ht="15.75" customHeight="1">
      <c r="A24" s="27" t="str">
        <f ca="1" t="shared" si="1"/>
        <v>PDL</v>
      </c>
      <c r="B24" s="27">
        <f ca="1" t="shared" si="1"/>
        <v>53</v>
      </c>
      <c r="C24" s="22">
        <v>4</v>
      </c>
      <c r="D24" s="48" t="str">
        <f ca="1" t="shared" si="2"/>
        <v>BIDAUD Jeremy</v>
      </c>
      <c r="E24" s="27" t="str">
        <f ca="1" t="shared" si="2"/>
        <v>1</v>
      </c>
      <c r="F24" s="27">
        <v>40</v>
      </c>
      <c r="G24" s="180" t="str">
        <f ca="1" t="shared" si="3"/>
        <v>JUDO CLUB RENAZE</v>
      </c>
      <c r="H24" s="54">
        <v>10</v>
      </c>
      <c r="I24" s="55">
        <v>10</v>
      </c>
      <c r="J24" s="55">
        <v>10</v>
      </c>
      <c r="K24" s="55">
        <v>0</v>
      </c>
      <c r="L24" s="56">
        <v>0</v>
      </c>
      <c r="M24" s="181"/>
      <c r="N24" s="95"/>
      <c r="O24" s="95"/>
      <c r="P24" s="95"/>
      <c r="Q24" s="185">
        <f t="shared" si="4"/>
        <v>30</v>
      </c>
      <c r="R24" s="144"/>
      <c r="S24" s="183"/>
      <c r="T24" s="145">
        <f ca="1" t="shared" si="5"/>
        <v>70</v>
      </c>
      <c r="U24" s="130"/>
      <c r="V24" s="3"/>
      <c r="W24" s="184" t="s">
        <v>89</v>
      </c>
      <c r="X24" s="184" t="s">
        <v>106</v>
      </c>
      <c r="Y24" s="184" t="s">
        <v>101</v>
      </c>
      <c r="Z24" s="184" t="s">
        <v>107</v>
      </c>
      <c r="AA24" s="184" t="s">
        <v>145</v>
      </c>
      <c r="AB24" s="3"/>
      <c r="AC24" s="3"/>
      <c r="AD24" s="6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1" customFormat="1" ht="15.75" customHeight="1">
      <c r="A25" s="27" t="str">
        <f ca="1" t="shared" si="1"/>
        <v>PDL</v>
      </c>
      <c r="B25" s="27">
        <f ca="1" t="shared" si="1"/>
        <v>85</v>
      </c>
      <c r="C25" s="22">
        <v>5</v>
      </c>
      <c r="D25" s="48" t="str">
        <f ca="1" t="shared" si="2"/>
        <v>FRADET Elie</v>
      </c>
      <c r="E25" s="27" t="str">
        <f ca="1" t="shared" si="2"/>
        <v>1</v>
      </c>
      <c r="F25" s="27">
        <v>90</v>
      </c>
      <c r="G25" s="180" t="str">
        <f ca="1" t="shared" si="3"/>
        <v>ECOLE JUDO RANDORI</v>
      </c>
      <c r="H25" s="54">
        <v>10</v>
      </c>
      <c r="I25" s="55" t="str">
        <f>IF(M25&lt;&gt;"","-","")</f>
        <v>-</v>
      </c>
      <c r="J25" s="55" t="str">
        <f>IF(M25&lt;&gt;"","-","")</f>
        <v>-</v>
      </c>
      <c r="K25" s="55" t="str">
        <f>IF(M25&lt;&gt;"","-","")</f>
        <v>-</v>
      </c>
      <c r="L25" s="56" t="str">
        <f>IF(M25&lt;&gt;"","-","")</f>
        <v>-</v>
      </c>
      <c r="M25" s="181" t="s">
        <v>135</v>
      </c>
      <c r="N25" s="95"/>
      <c r="O25" s="95"/>
      <c r="P25" s="95"/>
      <c r="Q25" s="185">
        <f t="shared" si="4"/>
        <v>10</v>
      </c>
      <c r="R25" s="144"/>
      <c r="S25" s="183"/>
      <c r="T25" s="139">
        <f ca="1" t="shared" si="5"/>
        <v>100</v>
      </c>
      <c r="U25" s="130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1" customFormat="1" ht="15.75" customHeight="1">
      <c r="A26" s="27" t="str">
        <f ca="1" t="shared" si="1"/>
        <v>PDL</v>
      </c>
      <c r="B26" s="27">
        <f ca="1" t="shared" si="1"/>
        <v>85</v>
      </c>
      <c r="C26" s="22">
        <v>6</v>
      </c>
      <c r="D26" s="48" t="str">
        <f ca="1" t="shared" si="2"/>
        <v>GAUVRIT Alexandre</v>
      </c>
      <c r="E26" s="27" t="str">
        <f ca="1" t="shared" si="2"/>
        <v>1</v>
      </c>
      <c r="F26" s="27">
        <v>0</v>
      </c>
      <c r="G26" s="180" t="str">
        <f ca="1" t="shared" si="3"/>
        <v>JUDO CLUB DIONYSIEN ET D.A.</v>
      </c>
      <c r="H26" s="54">
        <v>10</v>
      </c>
      <c r="I26" s="55">
        <v>0</v>
      </c>
      <c r="J26" s="55">
        <v>0</v>
      </c>
      <c r="K26" s="55">
        <v>0</v>
      </c>
      <c r="L26" s="56">
        <v>0</v>
      </c>
      <c r="M26" s="181"/>
      <c r="N26" s="95"/>
      <c r="O26" s="95"/>
      <c r="P26" s="95"/>
      <c r="Q26" s="185">
        <f t="shared" si="4"/>
        <v>10</v>
      </c>
      <c r="R26" s="144"/>
      <c r="S26" s="183"/>
      <c r="T26" s="145">
        <f ca="1" t="shared" si="5"/>
        <v>10</v>
      </c>
      <c r="U26" s="130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1" customFormat="1" ht="15.75" customHeight="1" thickBot="1">
      <c r="A27" s="27" t="str">
        <f ca="1" t="shared" si="1"/>
        <v>PDL</v>
      </c>
      <c r="B27" s="27">
        <f ca="1" t="shared" si="1"/>
        <v>72</v>
      </c>
      <c r="C27" s="22">
        <v>7</v>
      </c>
      <c r="D27" s="48" t="str">
        <f ca="1" t="shared" si="2"/>
        <v>GUILLON Mathieu</v>
      </c>
      <c r="E27" s="27" t="str">
        <f ca="1" t="shared" si="2"/>
        <v>1</v>
      </c>
      <c r="F27" s="27">
        <v>79</v>
      </c>
      <c r="G27" s="180" t="str">
        <f ca="1" t="shared" si="3"/>
        <v>JC CHAMPAGNE CONLINOISE</v>
      </c>
      <c r="H27" s="54">
        <v>10</v>
      </c>
      <c r="I27" s="55">
        <v>10</v>
      </c>
      <c r="J27" s="55">
        <v>10</v>
      </c>
      <c r="K27" s="55" t="str">
        <f>IF(M27&lt;&gt;"","-","")</f>
        <v>-</v>
      </c>
      <c r="L27" s="56" t="str">
        <f>IF(M27&lt;&gt;"","-","")</f>
        <v>-</v>
      </c>
      <c r="M27" s="181" t="s">
        <v>135</v>
      </c>
      <c r="N27" s="95"/>
      <c r="O27" s="95"/>
      <c r="P27" s="95"/>
      <c r="Q27" s="185">
        <f t="shared" si="4"/>
        <v>30</v>
      </c>
      <c r="R27" s="144"/>
      <c r="S27" s="183"/>
      <c r="T27" s="139">
        <f ca="1" t="shared" si="5"/>
        <v>109</v>
      </c>
      <c r="U27" s="130"/>
      <c r="V27" s="3"/>
      <c r="W27" s="3"/>
      <c r="X27" s="3"/>
      <c r="Y27" s="3"/>
      <c r="Z27" s="47" t="s">
        <v>63</v>
      </c>
      <c r="AA27" s="47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1" customFormat="1" ht="15.75" customHeight="1">
      <c r="A28" s="27" t="str">
        <f ca="1" t="shared" si="1"/>
        <v>PDL</v>
      </c>
      <c r="B28" s="27">
        <f ca="1" t="shared" si="1"/>
        <v>72</v>
      </c>
      <c r="C28" s="22">
        <v>8</v>
      </c>
      <c r="D28" s="48" t="str">
        <f ca="1" t="shared" si="2"/>
        <v>PATTYN Thomas</v>
      </c>
      <c r="E28" s="27" t="str">
        <f ca="1" t="shared" si="2"/>
        <v>1</v>
      </c>
      <c r="F28" s="27">
        <v>60</v>
      </c>
      <c r="G28" s="180" t="str">
        <f ca="1" t="shared" si="3"/>
        <v>JC CHAMPAGNE CONLINOISE</v>
      </c>
      <c r="H28" s="54">
        <v>10</v>
      </c>
      <c r="I28" s="55">
        <v>0</v>
      </c>
      <c r="J28" s="55">
        <v>10</v>
      </c>
      <c r="K28" s="55">
        <v>0</v>
      </c>
      <c r="L28" s="56">
        <v>10</v>
      </c>
      <c r="M28" s="181"/>
      <c r="N28" s="95"/>
      <c r="O28" s="95"/>
      <c r="P28" s="95"/>
      <c r="Q28" s="185">
        <f t="shared" si="4"/>
        <v>30</v>
      </c>
      <c r="R28" s="144"/>
      <c r="S28" s="183"/>
      <c r="T28" s="145">
        <f ca="1" t="shared" si="5"/>
        <v>90</v>
      </c>
      <c r="U28" s="130"/>
      <c r="V28" s="3"/>
      <c r="W28" s="3"/>
      <c r="X28" s="3"/>
      <c r="Y28" s="3"/>
      <c r="Z28" s="188" t="s">
        <v>65</v>
      </c>
      <c r="AA28" s="189" t="s">
        <v>66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1" customFormat="1" ht="15.75" customHeight="1">
      <c r="A29" s="27" t="str">
        <f ca="1" t="shared" si="1"/>
        <v>PDL</v>
      </c>
      <c r="B29" s="27">
        <f ca="1" t="shared" si="1"/>
        <v>44</v>
      </c>
      <c r="C29" s="22">
        <v>9</v>
      </c>
      <c r="D29" s="48" t="str">
        <f ca="1" t="shared" si="2"/>
        <v>ROPERS Corentin</v>
      </c>
      <c r="E29" s="27" t="str">
        <f ca="1" t="shared" si="2"/>
        <v>1</v>
      </c>
      <c r="F29" s="27">
        <v>40</v>
      </c>
      <c r="G29" s="180" t="str">
        <f ca="1" t="shared" si="3"/>
        <v>ETOILE SP HTE GOULAINE</v>
      </c>
      <c r="H29" s="54">
        <v>0</v>
      </c>
      <c r="I29" s="55">
        <v>10</v>
      </c>
      <c r="J29" s="55">
        <v>0</v>
      </c>
      <c r="K29" s="55">
        <v>10</v>
      </c>
      <c r="L29" s="56" t="str">
        <f>IF(M29&lt;&gt;"","-","")</f>
        <v>-</v>
      </c>
      <c r="M29" s="181">
        <v>10</v>
      </c>
      <c r="N29" s="95"/>
      <c r="O29" s="95"/>
      <c r="P29" s="95"/>
      <c r="Q29" s="185">
        <f t="shared" si="4"/>
        <v>30</v>
      </c>
      <c r="R29" s="144"/>
      <c r="S29" s="183"/>
      <c r="T29" s="145">
        <f ca="1" t="shared" si="5"/>
        <v>70</v>
      </c>
      <c r="U29" s="130"/>
      <c r="V29" s="3"/>
      <c r="W29" s="3"/>
      <c r="X29" s="3"/>
      <c r="Y29" s="3"/>
      <c r="Z29" s="152">
        <v>7</v>
      </c>
      <c r="AA29" s="153">
        <v>10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1" customFormat="1" ht="15.75" customHeight="1" thickBot="1">
      <c r="A30" s="27" t="str">
        <f ca="1" t="shared" si="1"/>
        <v>BRE</v>
      </c>
      <c r="B30" s="27">
        <f ca="1" t="shared" si="1"/>
        <v>35</v>
      </c>
      <c r="C30" s="22">
        <v>10</v>
      </c>
      <c r="D30" s="48" t="str">
        <f ca="1" t="shared" si="2"/>
        <v>MAUPASTE Mathieu</v>
      </c>
      <c r="E30" s="27" t="str">
        <f ca="1" t="shared" si="2"/>
        <v>1</v>
      </c>
      <c r="F30" s="27">
        <v>0</v>
      </c>
      <c r="G30" s="180" t="str">
        <f ca="1" t="shared" si="3"/>
        <v>JUDO CLUB BRUZOIS</v>
      </c>
      <c r="H30" s="61">
        <v>0</v>
      </c>
      <c r="I30" s="62">
        <v>0</v>
      </c>
      <c r="J30" s="62">
        <v>0</v>
      </c>
      <c r="K30" s="62">
        <v>10</v>
      </c>
      <c r="L30" s="154" t="str">
        <f>IF(M30&lt;&gt;"","-","")</f>
        <v>-</v>
      </c>
      <c r="M30" s="190">
        <v>10</v>
      </c>
      <c r="N30" s="102"/>
      <c r="O30" s="102"/>
      <c r="P30" s="102"/>
      <c r="Q30" s="191">
        <f t="shared" si="4"/>
        <v>20</v>
      </c>
      <c r="R30" s="158"/>
      <c r="S30" s="183"/>
      <c r="T30" s="145">
        <f ca="1" t="shared" si="5"/>
        <v>20</v>
      </c>
      <c r="U30" s="130"/>
      <c r="V30" s="3"/>
      <c r="W30" s="3"/>
      <c r="X30" s="3"/>
      <c r="Y30" s="3"/>
      <c r="Z30" s="159"/>
      <c r="AA30" s="160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1" customFormat="1" ht="11.25">
      <c r="A31" s="3"/>
      <c r="B31" s="3"/>
      <c r="C31" s="3"/>
      <c r="D31" s="66"/>
      <c r="E31" s="66"/>
      <c r="F31" s="66"/>
      <c r="G31" s="66"/>
      <c r="H31" s="66"/>
      <c r="I31" s="66"/>
      <c r="J31" s="66"/>
      <c r="K31" s="66"/>
      <c r="L31" s="66"/>
      <c r="M31" s="3"/>
      <c r="N31" s="3" t="s">
        <v>67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1" customFormat="1" ht="11.25" hidden="1">
      <c r="A32" s="3"/>
      <c r="B32" s="3"/>
      <c r="C32" s="6">
        <f>COUNT(H21:P30)/2</f>
        <v>22</v>
      </c>
      <c r="D32" s="6"/>
      <c r="F32" s="3"/>
      <c r="G32" s="161" t="s">
        <v>68</v>
      </c>
      <c r="H32" s="68">
        <v>1</v>
      </c>
      <c r="I32" s="68">
        <v>2</v>
      </c>
      <c r="J32" s="68">
        <v>3</v>
      </c>
      <c r="K32" s="68">
        <v>4</v>
      </c>
      <c r="L32" s="68">
        <v>5</v>
      </c>
      <c r="M32" s="68">
        <v>6</v>
      </c>
      <c r="N32" s="68">
        <v>7</v>
      </c>
      <c r="O32" s="68">
        <v>8</v>
      </c>
      <c r="P32" s="68"/>
      <c r="Q32" s="68">
        <v>9</v>
      </c>
      <c r="R32" s="68">
        <v>10</v>
      </c>
      <c r="S32" s="68">
        <v>11</v>
      </c>
      <c r="T32" s="68">
        <v>12</v>
      </c>
      <c r="U32" s="68">
        <v>13</v>
      </c>
      <c r="V32" s="68">
        <v>14</v>
      </c>
      <c r="W32" s="68"/>
      <c r="X32" s="68"/>
      <c r="Y32" s="68">
        <v>15</v>
      </c>
      <c r="Z32" s="68">
        <v>16</v>
      </c>
      <c r="AA32" s="68"/>
      <c r="AB32" s="68"/>
      <c r="AC32" s="68">
        <v>18</v>
      </c>
      <c r="AD32" s="68">
        <v>19</v>
      </c>
      <c r="AE32" s="68">
        <v>17</v>
      </c>
      <c r="AF32" s="68"/>
      <c r="AG32" s="162">
        <v>20</v>
      </c>
      <c r="AH32" s="162"/>
      <c r="AI32" s="162"/>
      <c r="AJ32" s="162">
        <v>22</v>
      </c>
      <c r="AK32" s="162"/>
      <c r="AL32" s="162"/>
      <c r="AM32" s="162"/>
      <c r="AN32" s="162"/>
      <c r="AO32" s="162"/>
      <c r="AP32" s="162"/>
      <c r="AQ32" s="162"/>
      <c r="AR32" s="162"/>
      <c r="AS32" s="162"/>
      <c r="AT32" s="162">
        <v>21</v>
      </c>
      <c r="AU32" s="162"/>
      <c r="AV32" s="162"/>
      <c r="AW32" s="162"/>
      <c r="AX32" s="162"/>
      <c r="AY32" s="162"/>
      <c r="AZ32" s="162"/>
    </row>
    <row r="33" spans="1:52" s="1" customFormat="1" ht="11.25" hidden="1">
      <c r="A33" s="3"/>
      <c r="B33" s="3"/>
      <c r="F33" s="3"/>
      <c r="G33" s="67" t="s">
        <v>69</v>
      </c>
      <c r="H33" s="68">
        <v>1</v>
      </c>
      <c r="I33" s="68">
        <v>1</v>
      </c>
      <c r="J33" s="68">
        <v>1</v>
      </c>
      <c r="K33" s="68">
        <v>1</v>
      </c>
      <c r="L33" s="68">
        <v>1</v>
      </c>
      <c r="M33" s="68">
        <v>2</v>
      </c>
      <c r="N33" s="68">
        <v>2</v>
      </c>
      <c r="O33" s="68">
        <v>2</v>
      </c>
      <c r="P33" s="68"/>
      <c r="Q33" s="68">
        <v>2</v>
      </c>
      <c r="R33" s="68">
        <v>3</v>
      </c>
      <c r="S33" s="68">
        <v>3</v>
      </c>
      <c r="T33" s="68">
        <v>3</v>
      </c>
      <c r="U33" s="68">
        <v>2</v>
      </c>
      <c r="V33" s="68">
        <v>4</v>
      </c>
      <c r="W33" s="68"/>
      <c r="X33" s="68"/>
      <c r="Y33" s="68">
        <v>4</v>
      </c>
      <c r="Z33" s="68">
        <v>3</v>
      </c>
      <c r="AA33" s="68"/>
      <c r="AB33" s="68"/>
      <c r="AC33" s="68">
        <v>5</v>
      </c>
      <c r="AD33" s="68">
        <v>4</v>
      </c>
      <c r="AE33" s="68">
        <v>5</v>
      </c>
      <c r="AF33" s="68"/>
      <c r="AG33" s="162">
        <v>1</v>
      </c>
      <c r="AH33" s="162"/>
      <c r="AI33" s="162"/>
      <c r="AJ33" s="162">
        <v>2</v>
      </c>
      <c r="AK33" s="162"/>
      <c r="AL33" s="162"/>
      <c r="AM33" s="162"/>
      <c r="AN33" s="162"/>
      <c r="AO33" s="162"/>
      <c r="AP33" s="162"/>
      <c r="AQ33" s="162"/>
      <c r="AR33" s="162"/>
      <c r="AS33" s="162"/>
      <c r="AT33" s="162">
        <v>1</v>
      </c>
      <c r="AU33" s="162"/>
      <c r="AV33" s="162"/>
      <c r="AW33" s="162"/>
      <c r="AX33" s="162"/>
      <c r="AY33" s="162"/>
      <c r="AZ33" s="162"/>
    </row>
    <row r="34" spans="1:52" s="1" customFormat="1" ht="11.25" hidden="1">
      <c r="A34" s="3"/>
      <c r="B34" s="3"/>
      <c r="C34" s="6"/>
      <c r="F34" s="3"/>
      <c r="G34" s="67" t="s">
        <v>70</v>
      </c>
      <c r="H34" s="68">
        <v>1</v>
      </c>
      <c r="I34" s="68">
        <v>1</v>
      </c>
      <c r="J34" s="68">
        <v>1</v>
      </c>
      <c r="K34" s="68">
        <v>1</v>
      </c>
      <c r="L34" s="68">
        <v>2</v>
      </c>
      <c r="M34" s="68">
        <v>1</v>
      </c>
      <c r="N34" s="68">
        <v>2</v>
      </c>
      <c r="O34" s="68">
        <v>2</v>
      </c>
      <c r="P34" s="68"/>
      <c r="Q34" s="68">
        <v>2</v>
      </c>
      <c r="R34" s="68">
        <v>3</v>
      </c>
      <c r="S34" s="68">
        <v>3</v>
      </c>
      <c r="T34" s="68">
        <v>3</v>
      </c>
      <c r="U34" s="68">
        <v>3</v>
      </c>
      <c r="V34" s="68">
        <v>3</v>
      </c>
      <c r="W34" s="68"/>
      <c r="X34" s="68"/>
      <c r="Y34" s="68">
        <v>4</v>
      </c>
      <c r="Z34" s="68">
        <v>4</v>
      </c>
      <c r="AA34" s="68"/>
      <c r="AB34" s="68"/>
      <c r="AC34" s="68">
        <v>4</v>
      </c>
      <c r="AD34" s="68">
        <v>5</v>
      </c>
      <c r="AE34" s="68">
        <v>4</v>
      </c>
      <c r="AF34" s="68"/>
      <c r="AG34" s="162">
        <v>1</v>
      </c>
      <c r="AH34" s="162"/>
      <c r="AI34" s="162"/>
      <c r="AJ34" s="162">
        <v>1</v>
      </c>
      <c r="AK34" s="162"/>
      <c r="AL34" s="162"/>
      <c r="AM34" s="162"/>
      <c r="AN34" s="162"/>
      <c r="AO34" s="162"/>
      <c r="AP34" s="162"/>
      <c r="AQ34" s="162"/>
      <c r="AR34" s="162"/>
      <c r="AS34" s="162"/>
      <c r="AT34" s="162">
        <v>1</v>
      </c>
      <c r="AU34" s="162"/>
      <c r="AV34" s="162"/>
      <c r="AW34" s="162"/>
      <c r="AX34" s="162"/>
      <c r="AY34" s="162"/>
      <c r="AZ34" s="162"/>
    </row>
  </sheetData>
  <sheetProtection selectLockedCells="1"/>
  <mergeCells count="32">
    <mergeCell ref="P1:R1"/>
    <mergeCell ref="K2:N2"/>
    <mergeCell ref="P2:P3"/>
    <mergeCell ref="Q2:Q3"/>
    <mergeCell ref="R2:R3"/>
    <mergeCell ref="T24:U24"/>
    <mergeCell ref="T21:U21"/>
    <mergeCell ref="M19:P19"/>
    <mergeCell ref="T28:U28"/>
    <mergeCell ref="Q23:R23"/>
    <mergeCell ref="Q24:R24"/>
    <mergeCell ref="Q20:R20"/>
    <mergeCell ref="Q21:R21"/>
    <mergeCell ref="Q22:R22"/>
    <mergeCell ref="Q26:R26"/>
    <mergeCell ref="W20:AA20"/>
    <mergeCell ref="T20:U20"/>
    <mergeCell ref="T22:U22"/>
    <mergeCell ref="T23:U23"/>
    <mergeCell ref="Q25:R25"/>
    <mergeCell ref="Q27:R27"/>
    <mergeCell ref="Q28:R28"/>
    <mergeCell ref="Q29:R29"/>
    <mergeCell ref="Q30:R30"/>
    <mergeCell ref="AA29:AA30"/>
    <mergeCell ref="T29:U29"/>
    <mergeCell ref="Z27:AA27"/>
    <mergeCell ref="T30:U30"/>
    <mergeCell ref="T25:U25"/>
    <mergeCell ref="T26:U26"/>
    <mergeCell ref="T27:U27"/>
    <mergeCell ref="Z29:Z30"/>
  </mergeCells>
  <printOptions horizontalCentered="1"/>
  <pageMargins left="0" right="0" top="0" bottom="0" header="0.15748031496062992" footer="0.11811023622047245"/>
  <pageSetup fitToHeight="1" fitToWidth="1" horizontalDpi="600" verticalDpi="600" orientation="landscape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8" sqref="H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6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4" t="s">
        <v>0</v>
      </c>
      <c r="Q1" s="4"/>
      <c r="R1" s="4"/>
      <c r="S1" s="5"/>
      <c r="T1" s="5"/>
    </row>
    <row r="2" spans="6:22" ht="16.5" customHeight="1" thickBot="1">
      <c r="F2" s="7" t="s">
        <v>1</v>
      </c>
      <c r="G2" s="8" t="s">
        <v>192</v>
      </c>
      <c r="H2" s="1">
        <v>3</v>
      </c>
      <c r="J2" s="9" t="s">
        <v>3</v>
      </c>
      <c r="K2" s="10">
        <f ca="1">TODAY()</f>
        <v>41715</v>
      </c>
      <c r="L2" s="10"/>
      <c r="M2" s="10"/>
      <c r="N2" s="10"/>
      <c r="P2" s="11" t="s">
        <v>169</v>
      </c>
      <c r="Q2" s="11" t="s">
        <v>169</v>
      </c>
      <c r="R2" s="12" t="s">
        <v>169</v>
      </c>
      <c r="S2" s="13"/>
      <c r="T2" s="13"/>
      <c r="U2" s="14"/>
      <c r="V2" s="13"/>
    </row>
    <row r="3" spans="16:22" ht="13.5" customHeight="1" thickBot="1">
      <c r="P3" s="15"/>
      <c r="Q3" s="15"/>
      <c r="R3" s="16"/>
      <c r="S3" s="13"/>
      <c r="T3" s="13"/>
      <c r="U3" s="13"/>
      <c r="V3" s="13"/>
    </row>
    <row r="4" spans="6:10" ht="11.25">
      <c r="F4" s="17"/>
      <c r="G4" s="18"/>
      <c r="J4" s="1" t="s">
        <v>5</v>
      </c>
    </row>
    <row r="5" spans="6:10" ht="11.25">
      <c r="F5" s="17" t="s">
        <v>6</v>
      </c>
      <c r="G5" s="19"/>
      <c r="J5" s="9" t="s">
        <v>7</v>
      </c>
    </row>
    <row r="6" spans="7:21" ht="11.25">
      <c r="G6" s="20"/>
      <c r="H6" s="9"/>
      <c r="I6" s="9"/>
      <c r="J6" s="9"/>
      <c r="K6" s="9"/>
      <c r="U6" s="21"/>
    </row>
    <row r="8" spans="1:22" s="3" customFormat="1" ht="20.25" customHeight="1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5" t="s">
        <v>15</v>
      </c>
      <c r="I8" s="25" t="s">
        <v>16</v>
      </c>
      <c r="J8" s="25" t="s">
        <v>17</v>
      </c>
      <c r="K8" s="25" t="s">
        <v>18</v>
      </c>
      <c r="L8" s="25" t="s">
        <v>19</v>
      </c>
      <c r="M8" s="25" t="s">
        <v>20</v>
      </c>
      <c r="N8" s="25" t="s">
        <v>21</v>
      </c>
      <c r="O8" s="25" t="s">
        <v>22</v>
      </c>
      <c r="P8" s="25" t="s">
        <v>23</v>
      </c>
      <c r="Q8" s="25" t="s">
        <v>24</v>
      </c>
      <c r="R8" s="25" t="s">
        <v>25</v>
      </c>
      <c r="S8" s="25" t="s">
        <v>26</v>
      </c>
      <c r="T8" s="25" t="s">
        <v>27</v>
      </c>
      <c r="U8" s="25" t="s">
        <v>28</v>
      </c>
      <c r="V8" s="25" t="s">
        <v>29</v>
      </c>
    </row>
    <row r="9" spans="1:22" ht="34.5" customHeight="1">
      <c r="A9" s="27" t="s">
        <v>39</v>
      </c>
      <c r="B9" s="27">
        <v>72</v>
      </c>
      <c r="C9" s="28">
        <f aca="true" ca="1" t="shared" si="0" ref="C9:C14">OFFSET(C9,8,0)</f>
        <v>1</v>
      </c>
      <c r="D9" s="29" t="s">
        <v>193</v>
      </c>
      <c r="E9" s="27" t="s">
        <v>87</v>
      </c>
      <c r="F9" s="27">
        <v>85</v>
      </c>
      <c r="G9" s="30" t="s">
        <v>123</v>
      </c>
      <c r="H9" s="31" t="s">
        <v>53</v>
      </c>
      <c r="I9" s="32"/>
      <c r="J9" s="32"/>
      <c r="K9" s="31" t="s">
        <v>34</v>
      </c>
      <c r="L9" s="32"/>
      <c r="M9" s="32"/>
      <c r="N9" s="31" t="s">
        <v>50</v>
      </c>
      <c r="O9" s="32"/>
      <c r="P9" s="32"/>
      <c r="Q9" s="31" t="s">
        <v>75</v>
      </c>
      <c r="R9" s="32"/>
      <c r="S9" s="32"/>
      <c r="T9" s="32"/>
      <c r="U9" s="31" t="s">
        <v>47</v>
      </c>
      <c r="V9" s="32"/>
    </row>
    <row r="10" spans="1:22" ht="34.5" customHeight="1">
      <c r="A10" s="27" t="s">
        <v>39</v>
      </c>
      <c r="B10" s="27">
        <v>49</v>
      </c>
      <c r="C10" s="28">
        <f ca="1" t="shared" si="0"/>
        <v>2</v>
      </c>
      <c r="D10" s="29" t="s">
        <v>194</v>
      </c>
      <c r="E10" s="27" t="s">
        <v>87</v>
      </c>
      <c r="F10" s="27">
        <v>86</v>
      </c>
      <c r="G10" s="30" t="s">
        <v>195</v>
      </c>
      <c r="H10" s="31" t="s">
        <v>34</v>
      </c>
      <c r="I10" s="32"/>
      <c r="J10" s="32"/>
      <c r="K10" s="32"/>
      <c r="L10" s="32"/>
      <c r="M10" s="31" t="s">
        <v>111</v>
      </c>
      <c r="N10" s="32"/>
      <c r="O10" s="31" t="s">
        <v>34</v>
      </c>
      <c r="P10" s="32"/>
      <c r="Q10" s="32"/>
      <c r="R10" s="31" t="s">
        <v>34</v>
      </c>
      <c r="S10" s="32"/>
      <c r="T10" s="32"/>
      <c r="U10" s="32"/>
      <c r="V10" s="31" t="s">
        <v>47</v>
      </c>
    </row>
    <row r="11" spans="1:22" ht="34.5" customHeight="1">
      <c r="A11" s="27" t="s">
        <v>39</v>
      </c>
      <c r="B11" s="27">
        <v>44</v>
      </c>
      <c r="C11" s="28">
        <f ca="1" t="shared" si="0"/>
        <v>3</v>
      </c>
      <c r="D11" s="29" t="s">
        <v>196</v>
      </c>
      <c r="E11" s="27">
        <v>1</v>
      </c>
      <c r="F11" s="27">
        <v>86</v>
      </c>
      <c r="G11" s="30" t="s">
        <v>197</v>
      </c>
      <c r="H11" s="32"/>
      <c r="I11" s="31" t="s">
        <v>34</v>
      </c>
      <c r="J11" s="32"/>
      <c r="K11" s="32"/>
      <c r="L11" s="31" t="s">
        <v>34</v>
      </c>
      <c r="M11" s="32"/>
      <c r="N11" s="31" t="s">
        <v>46</v>
      </c>
      <c r="O11" s="32"/>
      <c r="P11" s="32"/>
      <c r="Q11" s="32"/>
      <c r="R11" s="32"/>
      <c r="S11" s="31" t="s">
        <v>111</v>
      </c>
      <c r="T11" s="32"/>
      <c r="U11" s="32"/>
      <c r="V11" s="31" t="s">
        <v>34</v>
      </c>
    </row>
    <row r="12" spans="1:22" ht="34.5" customHeight="1">
      <c r="A12" s="27" t="s">
        <v>39</v>
      </c>
      <c r="B12" s="27">
        <v>44</v>
      </c>
      <c r="C12" s="28">
        <f ca="1" t="shared" si="0"/>
        <v>4</v>
      </c>
      <c r="D12" s="29" t="s">
        <v>198</v>
      </c>
      <c r="E12" s="27" t="s">
        <v>87</v>
      </c>
      <c r="F12" s="27">
        <v>86</v>
      </c>
      <c r="G12" s="30" t="s">
        <v>199</v>
      </c>
      <c r="H12" s="32"/>
      <c r="I12" s="31" t="s">
        <v>47</v>
      </c>
      <c r="J12" s="32"/>
      <c r="K12" s="31" t="s">
        <v>82</v>
      </c>
      <c r="L12" s="32"/>
      <c r="M12" s="32"/>
      <c r="N12" s="32"/>
      <c r="O12" s="32"/>
      <c r="P12" s="31" t="s">
        <v>47</v>
      </c>
      <c r="Q12" s="32"/>
      <c r="R12" s="31" t="s">
        <v>50</v>
      </c>
      <c r="S12" s="32"/>
      <c r="T12" s="31" t="s">
        <v>34</v>
      </c>
      <c r="U12" s="32"/>
      <c r="V12" s="32"/>
    </row>
    <row r="13" spans="1:22" ht="34.5" customHeight="1">
      <c r="A13" s="27" t="s">
        <v>30</v>
      </c>
      <c r="B13" s="27">
        <v>22</v>
      </c>
      <c r="C13" s="28">
        <f ca="1" t="shared" si="0"/>
        <v>5</v>
      </c>
      <c r="D13" s="29" t="s">
        <v>200</v>
      </c>
      <c r="E13" s="27" t="s">
        <v>87</v>
      </c>
      <c r="F13" s="27">
        <v>87</v>
      </c>
      <c r="G13" s="30" t="s">
        <v>201</v>
      </c>
      <c r="H13" s="32"/>
      <c r="I13" s="32"/>
      <c r="J13" s="31" t="s">
        <v>34</v>
      </c>
      <c r="K13" s="32"/>
      <c r="L13" s="32"/>
      <c r="M13" s="31" t="s">
        <v>34</v>
      </c>
      <c r="N13" s="32"/>
      <c r="O13" s="32"/>
      <c r="P13" s="31" t="s">
        <v>34</v>
      </c>
      <c r="Q13" s="32"/>
      <c r="R13" s="32"/>
      <c r="S13" s="31" t="s">
        <v>34</v>
      </c>
      <c r="T13" s="32"/>
      <c r="U13" s="31" t="s">
        <v>34</v>
      </c>
      <c r="V13" s="32"/>
    </row>
    <row r="14" spans="1:22" ht="34.5" customHeight="1">
      <c r="A14" s="27" t="s">
        <v>30</v>
      </c>
      <c r="B14" s="27">
        <v>35</v>
      </c>
      <c r="C14" s="28">
        <f ca="1" t="shared" si="0"/>
        <v>6</v>
      </c>
      <c r="D14" s="29" t="s">
        <v>202</v>
      </c>
      <c r="E14" s="27" t="s">
        <v>87</v>
      </c>
      <c r="F14" s="27">
        <v>88</v>
      </c>
      <c r="G14" s="30" t="s">
        <v>203</v>
      </c>
      <c r="H14" s="32"/>
      <c r="I14" s="32"/>
      <c r="J14" s="31" t="s">
        <v>47</v>
      </c>
      <c r="K14" s="32"/>
      <c r="L14" s="31" t="s">
        <v>52</v>
      </c>
      <c r="M14" s="32"/>
      <c r="N14" s="32"/>
      <c r="O14" s="31" t="s">
        <v>47</v>
      </c>
      <c r="P14" s="32"/>
      <c r="Q14" s="31" t="s">
        <v>47</v>
      </c>
      <c r="R14" s="32"/>
      <c r="S14" s="32"/>
      <c r="T14" s="31" t="s">
        <v>47</v>
      </c>
      <c r="U14" s="32"/>
      <c r="V14" s="32"/>
    </row>
    <row r="15" spans="4:22" ht="24" customHeight="1" thickBot="1">
      <c r="D15" s="34"/>
      <c r="E15" s="34"/>
      <c r="F15" s="34"/>
      <c r="G15" s="34"/>
      <c r="H15" s="3"/>
      <c r="I15" s="3"/>
      <c r="J15" s="3"/>
      <c r="K15" s="3"/>
      <c r="L15" s="3"/>
      <c r="M15" s="35"/>
      <c r="N15" s="35"/>
      <c r="O15" s="35"/>
      <c r="P15" s="35"/>
      <c r="Q15" s="3"/>
      <c r="R15" s="3"/>
      <c r="S15" s="3"/>
      <c r="T15" s="3"/>
      <c r="U15" s="3"/>
      <c r="V15" s="3"/>
    </row>
    <row r="16" spans="1:22" ht="24" customHeight="1" thickBot="1">
      <c r="A16" s="22" t="s">
        <v>8</v>
      </c>
      <c r="B16" s="22" t="s">
        <v>9</v>
      </c>
      <c r="C16" s="23" t="s">
        <v>10</v>
      </c>
      <c r="D16" s="23" t="s">
        <v>11</v>
      </c>
      <c r="E16" s="24" t="s">
        <v>12</v>
      </c>
      <c r="F16" s="36" t="s">
        <v>54</v>
      </c>
      <c r="G16" s="37" t="s">
        <v>14</v>
      </c>
      <c r="H16" s="38" t="s">
        <v>55</v>
      </c>
      <c r="I16" s="39" t="s">
        <v>56</v>
      </c>
      <c r="J16" s="39" t="s">
        <v>57</v>
      </c>
      <c r="K16" s="39" t="s">
        <v>58</v>
      </c>
      <c r="L16" s="40" t="s">
        <v>59</v>
      </c>
      <c r="M16" s="41" t="s">
        <v>60</v>
      </c>
      <c r="N16" s="42"/>
      <c r="O16" s="43" t="s">
        <v>61</v>
      </c>
      <c r="P16" s="44" t="s">
        <v>62</v>
      </c>
      <c r="Q16" s="45"/>
      <c r="R16" s="3"/>
      <c r="S16" s="46"/>
      <c r="T16" s="47" t="s">
        <v>63</v>
      </c>
      <c r="U16" s="47"/>
      <c r="V16" s="3"/>
    </row>
    <row r="17" spans="1:22" ht="27" customHeight="1" thickBot="1">
      <c r="A17" s="27" t="str">
        <f aca="true" ca="1" t="shared" si="1" ref="A17:B22">OFFSET(A17,-8,0)</f>
        <v>PDL</v>
      </c>
      <c r="B17" s="27">
        <f ca="1" t="shared" si="1"/>
        <v>72</v>
      </c>
      <c r="C17" s="22">
        <v>1</v>
      </c>
      <c r="D17" s="48" t="str">
        <f aca="true" ca="1" t="shared" si="2" ref="D17:E22">OFFSET(D17,-8,0)</f>
        <v>PHILIPPE Quentin</v>
      </c>
      <c r="E17" s="27" t="str">
        <f ca="1" t="shared" si="2"/>
        <v>1</v>
      </c>
      <c r="F17" s="27">
        <v>17</v>
      </c>
      <c r="G17" s="27" t="str">
        <f aca="true" ca="1" t="shared" si="3" ref="G17:G22">OFFSET(G17,-8,0)</f>
        <v>LOISIRS LAIGNE SAINT GERVAIS</v>
      </c>
      <c r="H17" s="49">
        <v>10</v>
      </c>
      <c r="I17" s="50">
        <v>0</v>
      </c>
      <c r="J17" s="50">
        <v>10</v>
      </c>
      <c r="K17" s="50">
        <v>0</v>
      </c>
      <c r="L17" s="51">
        <v>10</v>
      </c>
      <c r="M17" s="52">
        <f aca="true" t="shared" si="4" ref="M17:M22">SUM(H17:L17)</f>
        <v>30</v>
      </c>
      <c r="N17" s="53"/>
      <c r="O17" s="43"/>
      <c r="P17" s="44">
        <f aca="true" ca="1" t="shared" si="5" ref="P17:P22">SUM(OFFSET(P17,0,-10),OFFSET(P17,0,-3))</f>
        <v>47</v>
      </c>
      <c r="Q17" s="45"/>
      <c r="R17" s="3"/>
      <c r="S17" s="3"/>
      <c r="T17" s="38" t="s">
        <v>65</v>
      </c>
      <c r="U17" s="40" t="s">
        <v>66</v>
      </c>
      <c r="V17" s="3"/>
    </row>
    <row r="18" spans="1:22" ht="27" customHeight="1" thickBot="1">
      <c r="A18" s="27" t="str">
        <f ca="1" t="shared" si="1"/>
        <v>PDL</v>
      </c>
      <c r="B18" s="27">
        <f ca="1" t="shared" si="1"/>
        <v>49</v>
      </c>
      <c r="C18" s="22">
        <v>2</v>
      </c>
      <c r="D18" s="48" t="str">
        <f ca="1" t="shared" si="2"/>
        <v>BLANCHARD Maxime</v>
      </c>
      <c r="E18" s="27" t="str">
        <f ca="1" t="shared" si="2"/>
        <v>1</v>
      </c>
      <c r="F18" s="27">
        <v>0</v>
      </c>
      <c r="G18" s="27" t="str">
        <f ca="1" t="shared" si="3"/>
        <v>KETSUGO ANGERS</v>
      </c>
      <c r="H18" s="54">
        <v>0</v>
      </c>
      <c r="I18" s="55">
        <v>10</v>
      </c>
      <c r="J18" s="55">
        <v>0</v>
      </c>
      <c r="K18" s="55">
        <v>0</v>
      </c>
      <c r="L18" s="56">
        <v>10</v>
      </c>
      <c r="M18" s="57">
        <f t="shared" si="4"/>
        <v>20</v>
      </c>
      <c r="N18" s="58"/>
      <c r="O18" s="43"/>
      <c r="P18" s="195">
        <f ca="1" t="shared" si="5"/>
        <v>20</v>
      </c>
      <c r="Q18" s="45"/>
      <c r="R18" s="3"/>
      <c r="S18" s="3"/>
      <c r="T18" s="59">
        <v>7</v>
      </c>
      <c r="U18" s="60">
        <v>10</v>
      </c>
      <c r="V18" s="3"/>
    </row>
    <row r="19" spans="1:22" ht="27" customHeight="1">
      <c r="A19" s="27" t="str">
        <f ca="1" t="shared" si="1"/>
        <v>PDL</v>
      </c>
      <c r="B19" s="27">
        <f ca="1" t="shared" si="1"/>
        <v>44</v>
      </c>
      <c r="C19" s="22">
        <v>3</v>
      </c>
      <c r="D19" s="48" t="str">
        <f ca="1" t="shared" si="2"/>
        <v>LEROY ERIC</v>
      </c>
      <c r="E19" s="27">
        <f ca="1" t="shared" si="2"/>
        <v>1</v>
      </c>
      <c r="F19" s="27">
        <v>10</v>
      </c>
      <c r="G19" s="27" t="str">
        <f ca="1" t="shared" si="3"/>
        <v>NORT ATHLETIC CLUB</v>
      </c>
      <c r="H19" s="54">
        <v>0</v>
      </c>
      <c r="I19" s="55">
        <v>0</v>
      </c>
      <c r="J19" s="55">
        <v>0</v>
      </c>
      <c r="K19" s="55">
        <v>10</v>
      </c>
      <c r="L19" s="56">
        <v>0</v>
      </c>
      <c r="M19" s="57">
        <f t="shared" si="4"/>
        <v>10</v>
      </c>
      <c r="N19" s="58"/>
      <c r="O19" s="43"/>
      <c r="P19" s="195">
        <f ca="1" t="shared" si="5"/>
        <v>20</v>
      </c>
      <c r="Q19" s="45"/>
      <c r="R19" s="3"/>
      <c r="S19" s="3"/>
      <c r="T19" s="3"/>
      <c r="U19" s="3"/>
      <c r="V19" s="3"/>
    </row>
    <row r="20" spans="1:22" ht="27" customHeight="1">
      <c r="A20" s="27" t="str">
        <f ca="1" t="shared" si="1"/>
        <v>PDL</v>
      </c>
      <c r="B20" s="27">
        <f ca="1" t="shared" si="1"/>
        <v>44</v>
      </c>
      <c r="C20" s="22">
        <v>4</v>
      </c>
      <c r="D20" s="48" t="str">
        <f ca="1" t="shared" si="2"/>
        <v>TRKULJA Stevan</v>
      </c>
      <c r="E20" s="27" t="str">
        <f ca="1" t="shared" si="2"/>
        <v>1</v>
      </c>
      <c r="F20" s="27">
        <v>20</v>
      </c>
      <c r="G20" s="27" t="str">
        <f ca="1" t="shared" si="3"/>
        <v>JC NAZAIRIEN</v>
      </c>
      <c r="H20" s="54">
        <v>10</v>
      </c>
      <c r="I20" s="55">
        <v>7</v>
      </c>
      <c r="J20" s="55">
        <v>10</v>
      </c>
      <c r="K20" s="55">
        <v>10</v>
      </c>
      <c r="L20" s="56">
        <v>0</v>
      </c>
      <c r="M20" s="57">
        <f t="shared" si="4"/>
        <v>37</v>
      </c>
      <c r="N20" s="58"/>
      <c r="O20" s="43"/>
      <c r="P20" s="44">
        <f ca="1" t="shared" si="5"/>
        <v>57</v>
      </c>
      <c r="Q20" s="45"/>
      <c r="R20" s="3"/>
      <c r="S20" s="3"/>
      <c r="T20" s="3"/>
      <c r="U20" s="3"/>
      <c r="V20" s="3"/>
    </row>
    <row r="21" spans="1:22" ht="27" customHeight="1">
      <c r="A21" s="27" t="str">
        <f ca="1" t="shared" si="1"/>
        <v>BRE</v>
      </c>
      <c r="B21" s="27">
        <f ca="1" t="shared" si="1"/>
        <v>22</v>
      </c>
      <c r="C21" s="22">
        <v>5</v>
      </c>
      <c r="D21" s="48" t="str">
        <f ca="1" t="shared" si="2"/>
        <v>RAGEOT Nicolas</v>
      </c>
      <c r="E21" s="27" t="str">
        <f ca="1" t="shared" si="2"/>
        <v>1</v>
      </c>
      <c r="F21" s="27">
        <v>0</v>
      </c>
      <c r="G21" s="27" t="str">
        <f ca="1" t="shared" si="3"/>
        <v>JUDO CLUB LOUDEACIEN</v>
      </c>
      <c r="H21" s="54">
        <v>0</v>
      </c>
      <c r="I21" s="55">
        <v>0</v>
      </c>
      <c r="J21" s="55">
        <v>0</v>
      </c>
      <c r="K21" s="55">
        <v>0</v>
      </c>
      <c r="L21" s="56">
        <v>0</v>
      </c>
      <c r="M21" s="57">
        <f t="shared" si="4"/>
        <v>0</v>
      </c>
      <c r="N21" s="58"/>
      <c r="O21" s="43"/>
      <c r="P21" s="44">
        <f ca="1" t="shared" si="5"/>
        <v>0</v>
      </c>
      <c r="Q21" s="45"/>
      <c r="R21" s="3"/>
      <c r="S21" s="3"/>
      <c r="T21" s="3"/>
      <c r="U21" s="3"/>
      <c r="V21" s="3"/>
    </row>
    <row r="22" spans="1:22" ht="27" customHeight="1" thickBot="1">
      <c r="A22" s="27" t="str">
        <f ca="1" t="shared" si="1"/>
        <v>BRE</v>
      </c>
      <c r="B22" s="27">
        <f ca="1" t="shared" si="1"/>
        <v>35</v>
      </c>
      <c r="C22" s="22">
        <v>6</v>
      </c>
      <c r="D22" s="48" t="str">
        <f ca="1" t="shared" si="2"/>
        <v>DEVEAUX Simon</v>
      </c>
      <c r="E22" s="27" t="str">
        <f ca="1" t="shared" si="2"/>
        <v>1</v>
      </c>
      <c r="F22" s="27">
        <v>0</v>
      </c>
      <c r="G22" s="27" t="str">
        <f ca="1" t="shared" si="3"/>
        <v>JUDO PAYS DE VILAINE</v>
      </c>
      <c r="H22" s="61">
        <v>10</v>
      </c>
      <c r="I22" s="62">
        <v>10</v>
      </c>
      <c r="J22" s="62">
        <v>10</v>
      </c>
      <c r="K22" s="62">
        <v>10</v>
      </c>
      <c r="L22" s="154">
        <v>10</v>
      </c>
      <c r="M22" s="64">
        <f t="shared" si="4"/>
        <v>50</v>
      </c>
      <c r="N22" s="65"/>
      <c r="O22" s="43"/>
      <c r="P22" s="195">
        <f ca="1" t="shared" si="5"/>
        <v>50</v>
      </c>
      <c r="Q22" s="45"/>
      <c r="R22" s="3"/>
      <c r="S22" s="3"/>
      <c r="T22" s="3"/>
      <c r="U22" s="3"/>
      <c r="V22" s="3"/>
    </row>
    <row r="23" spans="3:14" ht="11.25">
      <c r="C23" s="1"/>
      <c r="D23" s="66"/>
      <c r="E23" s="66"/>
      <c r="F23" s="66"/>
      <c r="G23" s="66"/>
      <c r="H23" s="66"/>
      <c r="I23" s="66"/>
      <c r="J23" s="66"/>
      <c r="K23" s="66"/>
      <c r="L23" s="66"/>
      <c r="N23" s="1" t="s">
        <v>67</v>
      </c>
    </row>
    <row r="24" spans="3:22" ht="11.25" hidden="1">
      <c r="C24" s="6">
        <f>COUNT(H17:L22)/2</f>
        <v>15</v>
      </c>
      <c r="G24" s="67" t="s">
        <v>68</v>
      </c>
      <c r="H24" s="68">
        <v>1</v>
      </c>
      <c r="I24" s="68">
        <v>2</v>
      </c>
      <c r="J24" s="68">
        <v>3</v>
      </c>
      <c r="K24" s="68">
        <v>4</v>
      </c>
      <c r="L24" s="68">
        <v>5</v>
      </c>
      <c r="M24" s="68">
        <v>6</v>
      </c>
      <c r="N24" s="68">
        <v>7</v>
      </c>
      <c r="O24" s="68">
        <v>8</v>
      </c>
      <c r="P24" s="68">
        <v>9</v>
      </c>
      <c r="Q24" s="68">
        <v>10</v>
      </c>
      <c r="R24" s="68">
        <v>11</v>
      </c>
      <c r="S24" s="68">
        <v>12</v>
      </c>
      <c r="T24" s="68">
        <v>13</v>
      </c>
      <c r="U24" s="68">
        <v>14</v>
      </c>
      <c r="V24" s="68">
        <v>15</v>
      </c>
    </row>
    <row r="25" spans="7:22" ht="11.25" hidden="1">
      <c r="G25" s="67" t="s">
        <v>69</v>
      </c>
      <c r="H25" s="68">
        <v>1</v>
      </c>
      <c r="I25" s="68">
        <v>1</v>
      </c>
      <c r="J25" s="68">
        <v>1</v>
      </c>
      <c r="K25" s="68">
        <v>2</v>
      </c>
      <c r="L25" s="68">
        <v>2</v>
      </c>
      <c r="M25" s="68">
        <v>2</v>
      </c>
      <c r="N25" s="68">
        <v>3</v>
      </c>
      <c r="O25" s="68">
        <v>3</v>
      </c>
      <c r="P25" s="68">
        <v>3</v>
      </c>
      <c r="Q25" s="68">
        <v>4</v>
      </c>
      <c r="R25" s="68">
        <v>4</v>
      </c>
      <c r="S25" s="68">
        <v>4</v>
      </c>
      <c r="T25" s="68">
        <v>5</v>
      </c>
      <c r="U25" s="68">
        <v>5</v>
      </c>
      <c r="V25" s="68">
        <v>5</v>
      </c>
    </row>
    <row r="26" spans="7:22" ht="11.25" hidden="1">
      <c r="G26" s="67" t="s">
        <v>70</v>
      </c>
      <c r="H26" s="68">
        <v>1</v>
      </c>
      <c r="I26" s="68">
        <v>1</v>
      </c>
      <c r="J26" s="68">
        <v>1</v>
      </c>
      <c r="K26" s="68">
        <v>2</v>
      </c>
      <c r="L26" s="68">
        <v>2</v>
      </c>
      <c r="M26" s="68">
        <v>2</v>
      </c>
      <c r="N26" s="68">
        <v>3</v>
      </c>
      <c r="O26" s="68">
        <v>3</v>
      </c>
      <c r="P26" s="68">
        <v>3</v>
      </c>
      <c r="Q26" s="68">
        <v>4</v>
      </c>
      <c r="R26" s="68">
        <v>4</v>
      </c>
      <c r="S26" s="68">
        <v>4</v>
      </c>
      <c r="T26" s="68">
        <v>5</v>
      </c>
      <c r="U26" s="68">
        <v>5</v>
      </c>
      <c r="V26" s="68">
        <v>5</v>
      </c>
    </row>
  </sheetData>
  <sheetProtection formatCell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M21" sqref="M21:N21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421875" style="6" bestFit="1" customWidth="1"/>
    <col min="4" max="4" width="24.421875" style="1" customWidth="1"/>
    <col min="5" max="5" width="4.8515625" style="1" customWidth="1"/>
    <col min="6" max="6" width="7.7109375" style="3" customWidth="1"/>
    <col min="7" max="7" width="33.8515625" style="1" customWidth="1"/>
    <col min="8" max="22" width="5.28125" style="1" customWidth="1"/>
    <col min="23" max="24" width="5.7109375" style="1" customWidth="1"/>
    <col min="25" max="16384" width="11.421875" style="1" customWidth="1"/>
  </cols>
  <sheetData>
    <row r="1" spans="3:20" ht="13.5" thickBot="1">
      <c r="C1" s="2">
        <v>6</v>
      </c>
      <c r="P1" s="4" t="s">
        <v>0</v>
      </c>
      <c r="Q1" s="4"/>
      <c r="R1" s="4"/>
      <c r="S1" s="5"/>
      <c r="T1" s="5"/>
    </row>
    <row r="2" spans="6:22" ht="16.5" customHeight="1" thickBot="1">
      <c r="F2" s="7" t="s">
        <v>1</v>
      </c>
      <c r="G2" s="8" t="s">
        <v>204</v>
      </c>
      <c r="H2" s="1">
        <v>3</v>
      </c>
      <c r="J2" s="9" t="s">
        <v>3</v>
      </c>
      <c r="K2" s="10">
        <f ca="1">TODAY()</f>
        <v>41715</v>
      </c>
      <c r="L2" s="10"/>
      <c r="M2" s="10"/>
      <c r="N2" s="10"/>
      <c r="P2" s="11" t="s">
        <v>32</v>
      </c>
      <c r="Q2" s="11"/>
      <c r="R2" s="12"/>
      <c r="S2" s="13"/>
      <c r="T2" s="13"/>
      <c r="U2" s="14"/>
      <c r="V2" s="13"/>
    </row>
    <row r="3" spans="16:22" ht="13.5" customHeight="1" thickBot="1">
      <c r="P3" s="15"/>
      <c r="Q3" s="15"/>
      <c r="R3" s="16"/>
      <c r="S3" s="13"/>
      <c r="T3" s="13"/>
      <c r="U3" s="13"/>
      <c r="V3" s="13"/>
    </row>
    <row r="4" spans="6:10" ht="11.25">
      <c r="F4" s="17"/>
      <c r="G4" s="18"/>
      <c r="J4" s="1" t="s">
        <v>5</v>
      </c>
    </row>
    <row r="5" spans="6:10" ht="11.25">
      <c r="F5" s="17" t="s">
        <v>6</v>
      </c>
      <c r="G5" s="19"/>
      <c r="J5" s="9" t="s">
        <v>7</v>
      </c>
    </row>
    <row r="6" spans="7:21" ht="11.25">
      <c r="G6" s="20"/>
      <c r="H6" s="9"/>
      <c r="I6" s="9"/>
      <c r="J6" s="9"/>
      <c r="K6" s="9"/>
      <c r="U6" s="21"/>
    </row>
    <row r="8" spans="1:22" s="3" customFormat="1" ht="20.25" customHeight="1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5" t="s">
        <v>15</v>
      </c>
      <c r="I8" s="25" t="s">
        <v>16</v>
      </c>
      <c r="J8" s="25" t="s">
        <v>17</v>
      </c>
      <c r="K8" s="25" t="s">
        <v>18</v>
      </c>
      <c r="L8" s="25" t="s">
        <v>19</v>
      </c>
      <c r="M8" s="25" t="s">
        <v>20</v>
      </c>
      <c r="N8" s="25" t="s">
        <v>21</v>
      </c>
      <c r="O8" s="25" t="s">
        <v>22</v>
      </c>
      <c r="P8" s="25" t="s">
        <v>23</v>
      </c>
      <c r="Q8" s="25" t="s">
        <v>24</v>
      </c>
      <c r="R8" s="25" t="s">
        <v>25</v>
      </c>
      <c r="S8" s="25" t="s">
        <v>26</v>
      </c>
      <c r="T8" s="25" t="s">
        <v>27</v>
      </c>
      <c r="U8" s="25" t="s">
        <v>28</v>
      </c>
      <c r="V8" s="25" t="s">
        <v>29</v>
      </c>
    </row>
    <row r="9" spans="1:22" ht="34.5" customHeight="1">
      <c r="A9" s="27" t="s">
        <v>39</v>
      </c>
      <c r="B9" s="27">
        <v>72</v>
      </c>
      <c r="C9" s="28">
        <f aca="true" ca="1" t="shared" si="0" ref="C9:C14">OFFSET(C9,8,0)</f>
        <v>1</v>
      </c>
      <c r="D9" s="29" t="s">
        <v>205</v>
      </c>
      <c r="E9" s="27" t="s">
        <v>32</v>
      </c>
      <c r="F9" s="27">
        <v>66</v>
      </c>
      <c r="G9" s="30" t="s">
        <v>206</v>
      </c>
      <c r="H9" s="31" t="s">
        <v>75</v>
      </c>
      <c r="I9" s="32"/>
      <c r="J9" s="32"/>
      <c r="K9" s="31" t="s">
        <v>34</v>
      </c>
      <c r="L9" s="32"/>
      <c r="M9" s="32"/>
      <c r="N9" s="31" t="s">
        <v>34</v>
      </c>
      <c r="O9" s="32"/>
      <c r="P9" s="32"/>
      <c r="Q9" s="31" t="s">
        <v>34</v>
      </c>
      <c r="R9" s="32"/>
      <c r="S9" s="32"/>
      <c r="T9" s="32"/>
      <c r="U9" s="31" t="s">
        <v>34</v>
      </c>
      <c r="V9" s="32"/>
    </row>
    <row r="10" spans="1:22" ht="34.5" customHeight="1">
      <c r="A10" s="27" t="s">
        <v>39</v>
      </c>
      <c r="B10" s="27">
        <v>49</v>
      </c>
      <c r="C10" s="28">
        <f ca="1" t="shared" si="0"/>
        <v>2</v>
      </c>
      <c r="D10" s="29" t="s">
        <v>207</v>
      </c>
      <c r="E10" s="27" t="s">
        <v>32</v>
      </c>
      <c r="F10" s="27">
        <v>68</v>
      </c>
      <c r="G10" s="30" t="s">
        <v>208</v>
      </c>
      <c r="H10" s="31" t="s">
        <v>47</v>
      </c>
      <c r="I10" s="32"/>
      <c r="J10" s="32"/>
      <c r="K10" s="32"/>
      <c r="L10" s="32"/>
      <c r="M10" s="31" t="s">
        <v>43</v>
      </c>
      <c r="N10" s="32"/>
      <c r="O10" s="31" t="s">
        <v>34</v>
      </c>
      <c r="P10" s="32"/>
      <c r="Q10" s="32"/>
      <c r="R10" s="31" t="s">
        <v>37</v>
      </c>
      <c r="S10" s="32"/>
      <c r="T10" s="32"/>
      <c r="U10" s="32"/>
      <c r="V10" s="31" t="s">
        <v>34</v>
      </c>
    </row>
    <row r="11" spans="1:22" ht="34.5" customHeight="1">
      <c r="A11" s="27" t="s">
        <v>30</v>
      </c>
      <c r="B11" s="27">
        <v>35</v>
      </c>
      <c r="C11" s="28">
        <f ca="1" t="shared" si="0"/>
        <v>3</v>
      </c>
      <c r="D11" s="29" t="s">
        <v>209</v>
      </c>
      <c r="E11" s="27" t="s">
        <v>32</v>
      </c>
      <c r="F11" s="27">
        <v>68</v>
      </c>
      <c r="G11" s="30" t="s">
        <v>203</v>
      </c>
      <c r="H11" s="32"/>
      <c r="I11" s="31" t="s">
        <v>50</v>
      </c>
      <c r="J11" s="32"/>
      <c r="K11" s="32"/>
      <c r="L11" s="31" t="s">
        <v>37</v>
      </c>
      <c r="M11" s="32"/>
      <c r="N11" s="31" t="s">
        <v>47</v>
      </c>
      <c r="O11" s="32"/>
      <c r="P11" s="32"/>
      <c r="Q11" s="32"/>
      <c r="R11" s="32"/>
      <c r="S11" s="31" t="s">
        <v>47</v>
      </c>
      <c r="T11" s="32"/>
      <c r="U11" s="32"/>
      <c r="V11" s="31" t="s">
        <v>53</v>
      </c>
    </row>
    <row r="12" spans="1:22" ht="34.5" customHeight="1">
      <c r="A12" s="27" t="s">
        <v>39</v>
      </c>
      <c r="B12" s="27">
        <v>72</v>
      </c>
      <c r="C12" s="28">
        <f ca="1" t="shared" si="0"/>
        <v>4</v>
      </c>
      <c r="D12" s="29" t="s">
        <v>210</v>
      </c>
      <c r="E12" s="27" t="s">
        <v>32</v>
      </c>
      <c r="F12" s="27">
        <v>70</v>
      </c>
      <c r="G12" s="30" t="s">
        <v>211</v>
      </c>
      <c r="H12" s="32"/>
      <c r="I12" s="31" t="s">
        <v>34</v>
      </c>
      <c r="J12" s="32"/>
      <c r="K12" s="31" t="s">
        <v>111</v>
      </c>
      <c r="L12" s="32"/>
      <c r="M12" s="32"/>
      <c r="N12" s="32"/>
      <c r="O12" s="32"/>
      <c r="P12" s="31" t="s">
        <v>43</v>
      </c>
      <c r="Q12" s="32"/>
      <c r="R12" s="31" t="s">
        <v>34</v>
      </c>
      <c r="S12" s="32"/>
      <c r="T12" s="31" t="s">
        <v>34</v>
      </c>
      <c r="U12" s="32"/>
      <c r="V12" s="32"/>
    </row>
    <row r="13" spans="1:22" ht="34.5" customHeight="1">
      <c r="A13" s="27" t="s">
        <v>39</v>
      </c>
      <c r="B13" s="27">
        <v>72</v>
      </c>
      <c r="C13" s="28">
        <f ca="1" t="shared" si="0"/>
        <v>5</v>
      </c>
      <c r="D13" s="29" t="s">
        <v>212</v>
      </c>
      <c r="E13" s="27" t="s">
        <v>32</v>
      </c>
      <c r="F13" s="27">
        <v>73</v>
      </c>
      <c r="G13" s="30" t="s">
        <v>206</v>
      </c>
      <c r="H13" s="32"/>
      <c r="I13" s="32"/>
      <c r="J13" s="31" t="s">
        <v>75</v>
      </c>
      <c r="K13" s="32"/>
      <c r="L13" s="32"/>
      <c r="M13" s="31" t="s">
        <v>47</v>
      </c>
      <c r="N13" s="32"/>
      <c r="O13" s="32"/>
      <c r="P13" s="31" t="s">
        <v>47</v>
      </c>
      <c r="Q13" s="32"/>
      <c r="R13" s="32"/>
      <c r="S13" s="31" t="s">
        <v>34</v>
      </c>
      <c r="T13" s="32"/>
      <c r="U13" s="31" t="s">
        <v>111</v>
      </c>
      <c r="V13" s="32"/>
    </row>
    <row r="14" spans="1:22" ht="34.5" customHeight="1">
      <c r="A14" s="27" t="s">
        <v>30</v>
      </c>
      <c r="B14" s="27">
        <v>35</v>
      </c>
      <c r="C14" s="28">
        <f ca="1" t="shared" si="0"/>
        <v>6</v>
      </c>
      <c r="D14" s="29" t="s">
        <v>213</v>
      </c>
      <c r="E14" s="27" t="s">
        <v>32</v>
      </c>
      <c r="F14" s="27">
        <v>73</v>
      </c>
      <c r="G14" s="30" t="s">
        <v>214</v>
      </c>
      <c r="H14" s="32"/>
      <c r="I14" s="32"/>
      <c r="J14" s="31" t="s">
        <v>148</v>
      </c>
      <c r="K14" s="32"/>
      <c r="L14" s="31" t="s">
        <v>50</v>
      </c>
      <c r="M14" s="32"/>
      <c r="N14" s="32"/>
      <c r="O14" s="31" t="s">
        <v>34</v>
      </c>
      <c r="P14" s="32"/>
      <c r="Q14" s="31" t="s">
        <v>47</v>
      </c>
      <c r="R14" s="32"/>
      <c r="S14" s="32"/>
      <c r="T14" s="31" t="s">
        <v>47</v>
      </c>
      <c r="U14" s="32"/>
      <c r="V14" s="32"/>
    </row>
    <row r="15" spans="4:22" ht="24" customHeight="1" thickBot="1">
      <c r="D15" s="34"/>
      <c r="E15" s="34"/>
      <c r="F15" s="34"/>
      <c r="G15" s="34"/>
      <c r="H15" s="3"/>
      <c r="I15" s="3"/>
      <c r="J15" s="3"/>
      <c r="K15" s="3"/>
      <c r="L15" s="3"/>
      <c r="M15" s="35"/>
      <c r="N15" s="35"/>
      <c r="O15" s="35"/>
      <c r="P15" s="35"/>
      <c r="Q15" s="3"/>
      <c r="R15" s="3"/>
      <c r="S15" s="3"/>
      <c r="T15" s="3"/>
      <c r="U15" s="3"/>
      <c r="V15" s="3"/>
    </row>
    <row r="16" spans="1:22" ht="24" customHeight="1" thickBot="1">
      <c r="A16" s="22" t="s">
        <v>8</v>
      </c>
      <c r="B16" s="22" t="s">
        <v>9</v>
      </c>
      <c r="C16" s="23" t="s">
        <v>10</v>
      </c>
      <c r="D16" s="23" t="s">
        <v>11</v>
      </c>
      <c r="E16" s="24" t="s">
        <v>12</v>
      </c>
      <c r="F16" s="36" t="s">
        <v>54</v>
      </c>
      <c r="G16" s="37" t="s">
        <v>14</v>
      </c>
      <c r="H16" s="38" t="s">
        <v>55</v>
      </c>
      <c r="I16" s="39" t="s">
        <v>56</v>
      </c>
      <c r="J16" s="39" t="s">
        <v>57</v>
      </c>
      <c r="K16" s="39" t="s">
        <v>58</v>
      </c>
      <c r="L16" s="40" t="s">
        <v>59</v>
      </c>
      <c r="M16" s="41" t="s">
        <v>60</v>
      </c>
      <c r="N16" s="42"/>
      <c r="O16" s="43" t="s">
        <v>61</v>
      </c>
      <c r="P16" s="44" t="s">
        <v>62</v>
      </c>
      <c r="Q16" s="45"/>
      <c r="R16" s="3"/>
      <c r="S16" s="46"/>
      <c r="T16" s="47" t="s">
        <v>63</v>
      </c>
      <c r="U16" s="47"/>
      <c r="V16" s="3"/>
    </row>
    <row r="17" spans="1:22" ht="27" customHeight="1" thickBot="1">
      <c r="A17" s="27" t="str">
        <f aca="true" ca="1" t="shared" si="1" ref="A17:B22">OFFSET(A17,-8,0)</f>
        <v>PDL</v>
      </c>
      <c r="B17" s="27">
        <f ca="1" t="shared" si="1"/>
        <v>72</v>
      </c>
      <c r="C17" s="22">
        <v>1</v>
      </c>
      <c r="D17" s="48" t="str">
        <f aca="true" ca="1" t="shared" si="2" ref="D17:E22">OFFSET(D17,-8,0)</f>
        <v>BOUHOURS Mickael</v>
      </c>
      <c r="E17" s="27" t="str">
        <f ca="1" t="shared" si="2"/>
        <v>2</v>
      </c>
      <c r="F17" s="27"/>
      <c r="G17" s="27" t="str">
        <f aca="true" ca="1" t="shared" si="3" ref="G17:G22">OFFSET(G17,-8,0)</f>
        <v>ANILLE BRAYE JUDO ST CALAIS</v>
      </c>
      <c r="H17" s="49">
        <v>0</v>
      </c>
      <c r="I17" s="50">
        <v>0</v>
      </c>
      <c r="J17" s="50">
        <v>0</v>
      </c>
      <c r="K17" s="50">
        <v>0</v>
      </c>
      <c r="L17" s="51">
        <v>0</v>
      </c>
      <c r="M17" s="52">
        <f aca="true" t="shared" si="4" ref="M17:M22">SUM(H17:L17)</f>
        <v>0</v>
      </c>
      <c r="N17" s="53"/>
      <c r="O17" s="43"/>
      <c r="P17" s="44">
        <f aca="true" ca="1" t="shared" si="5" ref="P17:P22">SUM(OFFSET(P17,0,-10),OFFSET(P17,0,-3))</f>
        <v>0</v>
      </c>
      <c r="Q17" s="45"/>
      <c r="R17" s="3"/>
      <c r="S17" s="3"/>
      <c r="T17" s="38" t="s">
        <v>65</v>
      </c>
      <c r="U17" s="40" t="s">
        <v>66</v>
      </c>
      <c r="V17" s="3"/>
    </row>
    <row r="18" spans="1:22" ht="27" customHeight="1" thickBot="1">
      <c r="A18" s="27" t="str">
        <f ca="1" t="shared" si="1"/>
        <v>PDL</v>
      </c>
      <c r="B18" s="27">
        <f ca="1" t="shared" si="1"/>
        <v>49</v>
      </c>
      <c r="C18" s="22">
        <v>2</v>
      </c>
      <c r="D18" s="48" t="str">
        <f ca="1" t="shared" si="2"/>
        <v>NORMAND Jonathan</v>
      </c>
      <c r="E18" s="27" t="str">
        <f ca="1" t="shared" si="2"/>
        <v>2</v>
      </c>
      <c r="F18" s="27"/>
      <c r="G18" s="27" t="str">
        <f ca="1" t="shared" si="3"/>
        <v>JC BEAUFORTAIS</v>
      </c>
      <c r="H18" s="54">
        <v>10</v>
      </c>
      <c r="I18" s="55">
        <v>0</v>
      </c>
      <c r="J18" s="55">
        <v>0</v>
      </c>
      <c r="K18" s="55">
        <v>7</v>
      </c>
      <c r="L18" s="56">
        <v>0</v>
      </c>
      <c r="M18" s="57">
        <f t="shared" si="4"/>
        <v>17</v>
      </c>
      <c r="N18" s="58"/>
      <c r="O18" s="43"/>
      <c r="P18" s="44">
        <f ca="1" t="shared" si="5"/>
        <v>17</v>
      </c>
      <c r="Q18" s="45"/>
      <c r="R18" s="3"/>
      <c r="S18" s="3"/>
      <c r="T18" s="59">
        <v>7</v>
      </c>
      <c r="U18" s="60">
        <v>10</v>
      </c>
      <c r="V18" s="3"/>
    </row>
    <row r="19" spans="1:22" ht="27" customHeight="1">
      <c r="A19" s="27" t="str">
        <f ca="1" t="shared" si="1"/>
        <v>BRE</v>
      </c>
      <c r="B19" s="27">
        <f ca="1" t="shared" si="1"/>
        <v>35</v>
      </c>
      <c r="C19" s="22">
        <v>3</v>
      </c>
      <c r="D19" s="48" t="str">
        <f ca="1" t="shared" si="2"/>
        <v>PANAGET Thomas</v>
      </c>
      <c r="E19" s="27" t="str">
        <f ca="1" t="shared" si="2"/>
        <v>2</v>
      </c>
      <c r="F19" s="27"/>
      <c r="G19" s="27" t="str">
        <f ca="1" t="shared" si="3"/>
        <v>JUDO PAYS DE VILAINE</v>
      </c>
      <c r="H19" s="54">
        <v>10</v>
      </c>
      <c r="I19" s="55">
        <v>0</v>
      </c>
      <c r="J19" s="55">
        <v>10</v>
      </c>
      <c r="K19" s="55">
        <v>10</v>
      </c>
      <c r="L19" s="56">
        <v>10</v>
      </c>
      <c r="M19" s="57">
        <f t="shared" si="4"/>
        <v>40</v>
      </c>
      <c r="N19" s="58"/>
      <c r="O19" s="43"/>
      <c r="P19" s="44">
        <f ca="1" t="shared" si="5"/>
        <v>40</v>
      </c>
      <c r="Q19" s="45"/>
      <c r="R19" s="3"/>
      <c r="S19" s="3"/>
      <c r="T19" s="3"/>
      <c r="U19" s="3"/>
      <c r="V19" s="3"/>
    </row>
    <row r="20" spans="1:22" ht="27" customHeight="1">
      <c r="A20" s="27" t="str">
        <f ca="1" t="shared" si="1"/>
        <v>PDL</v>
      </c>
      <c r="B20" s="27">
        <f ca="1" t="shared" si="1"/>
        <v>72</v>
      </c>
      <c r="C20" s="22">
        <v>4</v>
      </c>
      <c r="D20" s="48" t="str">
        <f ca="1" t="shared" si="2"/>
        <v>GELIN Alexandre</v>
      </c>
      <c r="E20" s="27" t="str">
        <f ca="1" t="shared" si="2"/>
        <v>2</v>
      </c>
      <c r="F20" s="27"/>
      <c r="G20" s="27" t="str">
        <f ca="1" t="shared" si="3"/>
        <v>JUDO CLUB DU MANS</v>
      </c>
      <c r="H20" s="54">
        <v>0</v>
      </c>
      <c r="I20" s="55">
        <v>10</v>
      </c>
      <c r="J20" s="55">
        <v>0</v>
      </c>
      <c r="K20" s="55">
        <v>0</v>
      </c>
      <c r="L20" s="56">
        <v>0</v>
      </c>
      <c r="M20" s="57">
        <f t="shared" si="4"/>
        <v>10</v>
      </c>
      <c r="N20" s="58"/>
      <c r="O20" s="43"/>
      <c r="P20" s="44">
        <f ca="1" t="shared" si="5"/>
        <v>10</v>
      </c>
      <c r="Q20" s="45"/>
      <c r="R20" s="3"/>
      <c r="S20" s="3"/>
      <c r="T20" s="3"/>
      <c r="U20" s="3"/>
      <c r="V20" s="3"/>
    </row>
    <row r="21" spans="1:22" ht="27" customHeight="1">
      <c r="A21" s="27" t="str">
        <f ca="1" t="shared" si="1"/>
        <v>PDL</v>
      </c>
      <c r="B21" s="27">
        <f ca="1" t="shared" si="1"/>
        <v>72</v>
      </c>
      <c r="C21" s="22">
        <v>5</v>
      </c>
      <c r="D21" s="48" t="str">
        <f ca="1" t="shared" si="2"/>
        <v>BRICHET Henri</v>
      </c>
      <c r="E21" s="27" t="str">
        <f ca="1" t="shared" si="2"/>
        <v>2</v>
      </c>
      <c r="F21" s="27"/>
      <c r="G21" s="27" t="str">
        <f ca="1" t="shared" si="3"/>
        <v>ANILLE BRAYE JUDO ST CALAIS</v>
      </c>
      <c r="H21" s="54">
        <v>0</v>
      </c>
      <c r="I21" s="55">
        <v>10</v>
      </c>
      <c r="J21" s="55">
        <v>10</v>
      </c>
      <c r="K21" s="55">
        <v>0</v>
      </c>
      <c r="L21" s="56">
        <v>10</v>
      </c>
      <c r="M21" s="57">
        <f t="shared" si="4"/>
        <v>30</v>
      </c>
      <c r="N21" s="58"/>
      <c r="O21" s="43"/>
      <c r="P21" s="44">
        <f ca="1" t="shared" si="5"/>
        <v>30</v>
      </c>
      <c r="Q21" s="45"/>
      <c r="R21" s="3"/>
      <c r="S21" s="3"/>
      <c r="T21" s="3"/>
      <c r="U21" s="3"/>
      <c r="V21" s="3"/>
    </row>
    <row r="22" spans="1:22" ht="27" customHeight="1" thickBot="1">
      <c r="A22" s="27" t="str">
        <f ca="1" t="shared" si="1"/>
        <v>BRE</v>
      </c>
      <c r="B22" s="27">
        <f ca="1" t="shared" si="1"/>
        <v>35</v>
      </c>
      <c r="C22" s="22">
        <v>6</v>
      </c>
      <c r="D22" s="48" t="str">
        <f ca="1" t="shared" si="2"/>
        <v>MORNET Guillaume</v>
      </c>
      <c r="E22" s="27" t="str">
        <f ca="1" t="shared" si="2"/>
        <v>2</v>
      </c>
      <c r="F22" s="27"/>
      <c r="G22" s="27" t="str">
        <f ca="1" t="shared" si="3"/>
        <v>C.P.B. RENNES</v>
      </c>
      <c r="H22" s="61">
        <v>10</v>
      </c>
      <c r="I22" s="62">
        <v>10</v>
      </c>
      <c r="J22" s="62">
        <v>0</v>
      </c>
      <c r="K22" s="62">
        <v>10</v>
      </c>
      <c r="L22" s="154">
        <v>10</v>
      </c>
      <c r="M22" s="64">
        <f t="shared" si="4"/>
        <v>40</v>
      </c>
      <c r="N22" s="65"/>
      <c r="O22" s="43"/>
      <c r="P22" s="44">
        <f ca="1" t="shared" si="5"/>
        <v>40</v>
      </c>
      <c r="Q22" s="45"/>
      <c r="R22" s="3"/>
      <c r="S22" s="3"/>
      <c r="T22" s="3"/>
      <c r="U22" s="3"/>
      <c r="V22" s="3"/>
    </row>
    <row r="23" spans="3:14" ht="11.25">
      <c r="C23" s="1"/>
      <c r="D23" s="66"/>
      <c r="E23" s="66"/>
      <c r="F23" s="66"/>
      <c r="G23" s="66"/>
      <c r="H23" s="66"/>
      <c r="I23" s="66"/>
      <c r="J23" s="66"/>
      <c r="K23" s="66"/>
      <c r="L23" s="66"/>
      <c r="N23" s="1" t="s">
        <v>67</v>
      </c>
    </row>
    <row r="24" spans="3:22" ht="11.25" hidden="1">
      <c r="C24" s="6">
        <f>COUNT(H17:L22)/2</f>
        <v>15</v>
      </c>
      <c r="G24" s="67" t="s">
        <v>68</v>
      </c>
      <c r="H24" s="68">
        <v>1</v>
      </c>
      <c r="I24" s="68">
        <v>2</v>
      </c>
      <c r="J24" s="68">
        <v>3</v>
      </c>
      <c r="K24" s="68">
        <v>4</v>
      </c>
      <c r="L24" s="68">
        <v>5</v>
      </c>
      <c r="M24" s="68">
        <v>6</v>
      </c>
      <c r="N24" s="68">
        <v>7</v>
      </c>
      <c r="O24" s="68">
        <v>8</v>
      </c>
      <c r="P24" s="68">
        <v>9</v>
      </c>
      <c r="Q24" s="68">
        <v>10</v>
      </c>
      <c r="R24" s="68">
        <v>11</v>
      </c>
      <c r="S24" s="68">
        <v>12</v>
      </c>
      <c r="T24" s="68">
        <v>13</v>
      </c>
      <c r="U24" s="68">
        <v>14</v>
      </c>
      <c r="V24" s="68">
        <v>15</v>
      </c>
    </row>
    <row r="25" spans="7:22" ht="11.25" hidden="1">
      <c r="G25" s="67" t="s">
        <v>69</v>
      </c>
      <c r="H25" s="68">
        <v>1</v>
      </c>
      <c r="I25" s="68">
        <v>1</v>
      </c>
      <c r="J25" s="68">
        <v>1</v>
      </c>
      <c r="K25" s="68">
        <v>2</v>
      </c>
      <c r="L25" s="68">
        <v>2</v>
      </c>
      <c r="M25" s="68">
        <v>2</v>
      </c>
      <c r="N25" s="68">
        <v>3</v>
      </c>
      <c r="O25" s="68">
        <v>3</v>
      </c>
      <c r="P25" s="68">
        <v>3</v>
      </c>
      <c r="Q25" s="68">
        <v>4</v>
      </c>
      <c r="R25" s="68">
        <v>4</v>
      </c>
      <c r="S25" s="68">
        <v>4</v>
      </c>
      <c r="T25" s="68">
        <v>5</v>
      </c>
      <c r="U25" s="68">
        <v>5</v>
      </c>
      <c r="V25" s="68">
        <v>5</v>
      </c>
    </row>
    <row r="26" spans="7:22" ht="11.25" hidden="1">
      <c r="G26" s="67" t="s">
        <v>70</v>
      </c>
      <c r="H26" s="68">
        <v>1</v>
      </c>
      <c r="I26" s="68">
        <v>1</v>
      </c>
      <c r="J26" s="68">
        <v>1</v>
      </c>
      <c r="K26" s="68">
        <v>2</v>
      </c>
      <c r="L26" s="68">
        <v>2</v>
      </c>
      <c r="M26" s="68">
        <v>2</v>
      </c>
      <c r="N26" s="68">
        <v>3</v>
      </c>
      <c r="O26" s="68">
        <v>3</v>
      </c>
      <c r="P26" s="68">
        <v>3</v>
      </c>
      <c r="Q26" s="68">
        <v>4</v>
      </c>
      <c r="R26" s="68">
        <v>4</v>
      </c>
      <c r="S26" s="68">
        <v>4</v>
      </c>
      <c r="T26" s="68">
        <v>5</v>
      </c>
      <c r="U26" s="68">
        <v>5</v>
      </c>
      <c r="V26" s="68">
        <v>5</v>
      </c>
    </row>
  </sheetData>
  <sheetProtection formatCells="0"/>
  <mergeCells count="22">
    <mergeCell ref="M21:N21"/>
    <mergeCell ref="P17:Q17"/>
    <mergeCell ref="T16:U16"/>
    <mergeCell ref="P1:R1"/>
    <mergeCell ref="M15:P15"/>
    <mergeCell ref="P16:Q16"/>
    <mergeCell ref="R2:R3"/>
    <mergeCell ref="M16:N16"/>
    <mergeCell ref="G4:G6"/>
    <mergeCell ref="K2:N2"/>
    <mergeCell ref="P2:P3"/>
    <mergeCell ref="Q2:Q3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101" zoomScaleNormal="101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O19" sqref="O19:P19"/>
    </sheetView>
  </sheetViews>
  <sheetFormatPr defaultColWidth="11.421875" defaultRowHeight="12.75"/>
  <cols>
    <col min="1" max="1" width="6.140625" style="71" customWidth="1"/>
    <col min="2" max="2" width="5.140625" style="71" customWidth="1"/>
    <col min="3" max="3" width="4.28125" style="74" bestFit="1" customWidth="1"/>
    <col min="4" max="4" width="24.421875" style="71" customWidth="1"/>
    <col min="5" max="5" width="4.8515625" style="71" customWidth="1"/>
    <col min="6" max="6" width="7.7109375" style="73" customWidth="1"/>
    <col min="7" max="7" width="33.8515625" style="71" customWidth="1"/>
    <col min="8" max="17" width="5.28125" style="71" customWidth="1"/>
    <col min="18" max="18" width="5.00390625" style="71" customWidth="1"/>
    <col min="19" max="19" width="4.8515625" style="71" customWidth="1"/>
    <col min="20" max="16384" width="11.421875" style="71" customWidth="1"/>
  </cols>
  <sheetData>
    <row r="1" spans="3:18" ht="13.5" thickBot="1">
      <c r="C1" s="72">
        <v>5</v>
      </c>
      <c r="P1" s="4" t="s">
        <v>0</v>
      </c>
      <c r="Q1" s="4"/>
      <c r="R1" s="4"/>
    </row>
    <row r="2" spans="6:18" ht="16.5" customHeight="1" thickBot="1">
      <c r="F2" s="75" t="s">
        <v>1</v>
      </c>
      <c r="G2" s="8" t="s">
        <v>215</v>
      </c>
      <c r="H2" s="71">
        <v>3</v>
      </c>
      <c r="J2" s="76" t="s">
        <v>3</v>
      </c>
      <c r="K2" s="10">
        <f ca="1">TODAY()</f>
        <v>41715</v>
      </c>
      <c r="L2" s="10"/>
      <c r="M2" s="10"/>
      <c r="N2" s="10"/>
      <c r="P2" s="11" t="s">
        <v>32</v>
      </c>
      <c r="Q2" s="11"/>
      <c r="R2" s="12"/>
    </row>
    <row r="3" spans="16:18" ht="13.5" customHeight="1" thickBot="1">
      <c r="P3" s="15"/>
      <c r="Q3" s="15"/>
      <c r="R3" s="16"/>
    </row>
    <row r="4" spans="6:10" ht="12.75">
      <c r="F4" s="77"/>
      <c r="G4" s="78"/>
      <c r="J4" s="71" t="s">
        <v>5</v>
      </c>
    </row>
    <row r="5" spans="6:10" ht="12.75">
      <c r="F5" s="77" t="s">
        <v>6</v>
      </c>
      <c r="G5" s="79"/>
      <c r="J5" s="76" t="s">
        <v>7</v>
      </c>
    </row>
    <row r="6" spans="7:11" ht="12.75">
      <c r="G6" s="80"/>
      <c r="H6" s="76"/>
      <c r="I6" s="76"/>
      <c r="J6" s="76"/>
      <c r="K6" s="76"/>
    </row>
    <row r="8" spans="1:18" s="82" customFormat="1" ht="20.25" customHeight="1">
      <c r="A8" s="81" t="s">
        <v>8</v>
      </c>
      <c r="B8" s="81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5" t="s">
        <v>23</v>
      </c>
      <c r="I8" s="25" t="s">
        <v>15</v>
      </c>
      <c r="J8" s="25" t="s">
        <v>16</v>
      </c>
      <c r="K8" s="25" t="s">
        <v>28</v>
      </c>
      <c r="L8" s="25" t="s">
        <v>29</v>
      </c>
      <c r="M8" s="25" t="s">
        <v>18</v>
      </c>
      <c r="N8" s="25" t="s">
        <v>20</v>
      </c>
      <c r="O8" s="25" t="s">
        <v>21</v>
      </c>
      <c r="P8" s="25" t="s">
        <v>25</v>
      </c>
      <c r="Q8" s="25" t="s">
        <v>26</v>
      </c>
      <c r="R8" s="3"/>
    </row>
    <row r="9" spans="1:19" ht="34.5" customHeight="1">
      <c r="A9" s="27" t="s">
        <v>39</v>
      </c>
      <c r="B9" s="27">
        <v>72</v>
      </c>
      <c r="C9" s="28">
        <f ca="1">OFFSET(C9,7,0)</f>
        <v>1</v>
      </c>
      <c r="D9" s="33" t="s">
        <v>216</v>
      </c>
      <c r="E9" s="27" t="s">
        <v>32</v>
      </c>
      <c r="F9" s="27">
        <v>75</v>
      </c>
      <c r="G9" s="30" t="s">
        <v>217</v>
      </c>
      <c r="H9" s="32"/>
      <c r="I9" s="31" t="s">
        <v>34</v>
      </c>
      <c r="J9" s="32"/>
      <c r="K9" s="31" t="s">
        <v>34</v>
      </c>
      <c r="L9" s="32"/>
      <c r="M9" s="31" t="s">
        <v>34</v>
      </c>
      <c r="N9" s="32"/>
      <c r="O9" s="31" t="s">
        <v>34</v>
      </c>
      <c r="P9" s="32"/>
      <c r="Q9" s="32"/>
      <c r="R9" s="3"/>
      <c r="S9" s="73"/>
    </row>
    <row r="10" spans="1:19" ht="34.5" customHeight="1">
      <c r="A10" s="27" t="s">
        <v>39</v>
      </c>
      <c r="B10" s="27">
        <v>85</v>
      </c>
      <c r="C10" s="28">
        <f ca="1">OFFSET(C10,7,0)</f>
        <v>2</v>
      </c>
      <c r="D10" s="33" t="s">
        <v>218</v>
      </c>
      <c r="E10" s="27" t="s">
        <v>32</v>
      </c>
      <c r="F10" s="27">
        <v>77</v>
      </c>
      <c r="G10" s="30" t="s">
        <v>219</v>
      </c>
      <c r="H10" s="32"/>
      <c r="I10" s="31" t="s">
        <v>47</v>
      </c>
      <c r="J10" s="32"/>
      <c r="K10" s="32"/>
      <c r="L10" s="31" t="s">
        <v>47</v>
      </c>
      <c r="M10" s="32"/>
      <c r="N10" s="31" t="s">
        <v>34</v>
      </c>
      <c r="O10" s="32"/>
      <c r="P10" s="31" t="s">
        <v>53</v>
      </c>
      <c r="Q10" s="32"/>
      <c r="R10" s="3"/>
      <c r="S10" s="73"/>
    </row>
    <row r="11" spans="1:19" ht="34.5" customHeight="1">
      <c r="A11" s="27" t="s">
        <v>39</v>
      </c>
      <c r="B11" s="27">
        <v>72</v>
      </c>
      <c r="C11" s="28">
        <f ca="1">OFFSET(C11,7,0)</f>
        <v>3</v>
      </c>
      <c r="D11" s="33" t="s">
        <v>220</v>
      </c>
      <c r="E11" s="27" t="s">
        <v>32</v>
      </c>
      <c r="F11" s="27">
        <v>81</v>
      </c>
      <c r="G11" s="30" t="s">
        <v>221</v>
      </c>
      <c r="H11" s="32"/>
      <c r="I11" s="32"/>
      <c r="J11" s="31" t="s">
        <v>34</v>
      </c>
      <c r="K11" s="32"/>
      <c r="L11" s="31" t="s">
        <v>43</v>
      </c>
      <c r="M11" s="32"/>
      <c r="N11" s="32"/>
      <c r="O11" s="31" t="s">
        <v>47</v>
      </c>
      <c r="P11" s="32"/>
      <c r="Q11" s="31" t="s">
        <v>34</v>
      </c>
      <c r="R11" s="3"/>
      <c r="S11" s="73"/>
    </row>
    <row r="12" spans="1:19" ht="34.5" customHeight="1">
      <c r="A12" s="27" t="s">
        <v>39</v>
      </c>
      <c r="B12" s="27">
        <v>49</v>
      </c>
      <c r="C12" s="28">
        <f ca="1">OFFSET(C12,7,0)</f>
        <v>4</v>
      </c>
      <c r="D12" s="33" t="s">
        <v>222</v>
      </c>
      <c r="E12" s="27" t="s">
        <v>32</v>
      </c>
      <c r="F12" s="27">
        <v>84</v>
      </c>
      <c r="G12" s="30" t="s">
        <v>223</v>
      </c>
      <c r="H12" s="31" t="s">
        <v>47</v>
      </c>
      <c r="I12" s="32"/>
      <c r="J12" s="31" t="s">
        <v>47</v>
      </c>
      <c r="K12" s="32"/>
      <c r="L12" s="32"/>
      <c r="M12" s="31" t="s">
        <v>47</v>
      </c>
      <c r="N12" s="32"/>
      <c r="O12" s="32"/>
      <c r="P12" s="31" t="s">
        <v>46</v>
      </c>
      <c r="Q12" s="32"/>
      <c r="R12" s="3"/>
      <c r="S12" s="73"/>
    </row>
    <row r="13" spans="1:19" ht="34.5" customHeight="1">
      <c r="A13" s="27" t="s">
        <v>39</v>
      </c>
      <c r="B13" s="27">
        <v>49</v>
      </c>
      <c r="C13" s="28">
        <f ca="1">OFFSET(C13,7,0)</f>
        <v>5</v>
      </c>
      <c r="D13" s="33" t="s">
        <v>224</v>
      </c>
      <c r="E13" s="27" t="s">
        <v>32</v>
      </c>
      <c r="F13" s="27">
        <v>85</v>
      </c>
      <c r="G13" s="30" t="s">
        <v>49</v>
      </c>
      <c r="H13" s="31" t="s">
        <v>34</v>
      </c>
      <c r="I13" s="32"/>
      <c r="J13" s="32"/>
      <c r="K13" s="31" t="s">
        <v>50</v>
      </c>
      <c r="L13" s="32"/>
      <c r="M13" s="32"/>
      <c r="N13" s="31" t="s">
        <v>82</v>
      </c>
      <c r="O13" s="32"/>
      <c r="P13" s="32"/>
      <c r="Q13" s="31" t="s">
        <v>47</v>
      </c>
      <c r="R13" s="3"/>
      <c r="S13" s="73"/>
    </row>
    <row r="14" spans="3:19" ht="26.25" customHeight="1" thickBot="1">
      <c r="C14" s="6"/>
      <c r="D14" s="34"/>
      <c r="E14" s="34"/>
      <c r="F14" s="34"/>
      <c r="G14" s="34"/>
      <c r="H14" s="3"/>
      <c r="I14" s="3"/>
      <c r="J14" s="3"/>
      <c r="K14" s="3"/>
      <c r="L14" s="83"/>
      <c r="M14" s="83"/>
      <c r="N14" s="35"/>
      <c r="O14" s="35"/>
      <c r="P14" s="3"/>
      <c r="Q14" s="3"/>
      <c r="R14" s="3"/>
      <c r="S14" s="73"/>
    </row>
    <row r="15" spans="1:19" ht="29.25" customHeight="1" thickBot="1">
      <c r="A15" s="81" t="s">
        <v>8</v>
      </c>
      <c r="B15" s="81" t="s">
        <v>9</v>
      </c>
      <c r="C15" s="23" t="s">
        <v>10</v>
      </c>
      <c r="D15" s="23" t="s">
        <v>11</v>
      </c>
      <c r="E15" s="24" t="s">
        <v>12</v>
      </c>
      <c r="F15" s="84" t="s">
        <v>54</v>
      </c>
      <c r="G15" s="37" t="s">
        <v>14</v>
      </c>
      <c r="H15" s="38" t="s">
        <v>55</v>
      </c>
      <c r="I15" s="39" t="s">
        <v>56</v>
      </c>
      <c r="J15" s="39" t="s">
        <v>57</v>
      </c>
      <c r="K15" s="40" t="s">
        <v>58</v>
      </c>
      <c r="L15" s="85" t="s">
        <v>60</v>
      </c>
      <c r="M15" s="86"/>
      <c r="N15" s="87" t="s">
        <v>61</v>
      </c>
      <c r="O15" s="88" t="s">
        <v>62</v>
      </c>
      <c r="P15" s="89"/>
      <c r="Q15" s="73"/>
      <c r="R15" s="90" t="s">
        <v>63</v>
      </c>
      <c r="S15" s="90"/>
    </row>
    <row r="16" spans="1:19" ht="24" customHeight="1">
      <c r="A16" s="27" t="str">
        <f aca="true" ca="1" t="shared" si="0" ref="A16:B20">OFFSET(A16,-7,0)</f>
        <v>PDL</v>
      </c>
      <c r="B16" s="27">
        <f ca="1" t="shared" si="0"/>
        <v>72</v>
      </c>
      <c r="C16" s="22">
        <v>1</v>
      </c>
      <c r="D16" s="27" t="str">
        <f aca="true" ca="1" t="shared" si="1" ref="D16:E20">OFFSET(D16,-7,0)</f>
        <v>MINIER J-Baptiste</v>
      </c>
      <c r="E16" s="27" t="str">
        <f ca="1" t="shared" si="1"/>
        <v>2</v>
      </c>
      <c r="F16" s="27">
        <v>30</v>
      </c>
      <c r="G16" s="27" t="str">
        <f ca="1">OFFSET(G16,-7,0)</f>
        <v>AS NEUVILLE</v>
      </c>
      <c r="H16" s="49">
        <v>0</v>
      </c>
      <c r="I16" s="91">
        <v>0</v>
      </c>
      <c r="J16" s="91">
        <v>0</v>
      </c>
      <c r="K16" s="92">
        <v>0</v>
      </c>
      <c r="L16" s="93">
        <f>SUM(H16:K16)</f>
        <v>0</v>
      </c>
      <c r="M16" s="94"/>
      <c r="N16" s="43"/>
      <c r="O16" s="44">
        <f ca="1">SUM(OFFSET(O16,0,-9),OFFSET(O16,0,-3))</f>
        <v>30</v>
      </c>
      <c r="P16" s="45"/>
      <c r="Q16" s="73"/>
      <c r="R16" s="28" t="s">
        <v>65</v>
      </c>
      <c r="S16" s="28" t="s">
        <v>66</v>
      </c>
    </row>
    <row r="17" spans="1:19" ht="27" customHeight="1">
      <c r="A17" s="27" t="str">
        <f ca="1" t="shared" si="0"/>
        <v>PDL</v>
      </c>
      <c r="B17" s="27">
        <f ca="1" t="shared" si="0"/>
        <v>85</v>
      </c>
      <c r="C17" s="22">
        <v>2</v>
      </c>
      <c r="D17" s="27" t="str">
        <f ca="1" t="shared" si="1"/>
        <v>CASSES Jean-Eudes</v>
      </c>
      <c r="E17" s="27" t="str">
        <f ca="1" t="shared" si="1"/>
        <v>2</v>
      </c>
      <c r="F17" s="27">
        <v>70</v>
      </c>
      <c r="G17" s="27" t="str">
        <f ca="1">OFFSET(G17,-7,0)</f>
        <v>UNION JUDO LITTORAL VENDEE</v>
      </c>
      <c r="H17" s="54">
        <v>10</v>
      </c>
      <c r="I17" s="95">
        <v>10</v>
      </c>
      <c r="J17" s="95">
        <v>0</v>
      </c>
      <c r="K17" s="100">
        <v>10</v>
      </c>
      <c r="L17" s="97">
        <f>SUM(H17:K17)</f>
        <v>30</v>
      </c>
      <c r="M17" s="98"/>
      <c r="N17" s="43"/>
      <c r="O17" s="196">
        <f ca="1">SUM(OFFSET(O17,0,-9),OFFSET(O17,0,-3))</f>
        <v>100</v>
      </c>
      <c r="P17" s="197"/>
      <c r="Q17" s="73"/>
      <c r="R17" s="99">
        <v>7</v>
      </c>
      <c r="S17" s="99">
        <v>10</v>
      </c>
    </row>
    <row r="18" spans="1:19" ht="27" customHeight="1">
      <c r="A18" s="27" t="str">
        <f ca="1" t="shared" si="0"/>
        <v>PDL</v>
      </c>
      <c r="B18" s="27">
        <f ca="1" t="shared" si="0"/>
        <v>72</v>
      </c>
      <c r="C18" s="22">
        <v>3</v>
      </c>
      <c r="D18" s="27" t="str">
        <f ca="1" t="shared" si="1"/>
        <v>LOYAU Sebastien</v>
      </c>
      <c r="E18" s="27" t="str">
        <f ca="1" t="shared" si="1"/>
        <v>2</v>
      </c>
      <c r="F18" s="27">
        <v>86</v>
      </c>
      <c r="G18" s="27" t="str">
        <f ca="1">OFFSET(G18,-7,0)</f>
        <v>ANTONNIERE JUDO CLUB 72</v>
      </c>
      <c r="H18" s="54">
        <v>0</v>
      </c>
      <c r="I18" s="95">
        <v>0</v>
      </c>
      <c r="J18" s="95">
        <v>10</v>
      </c>
      <c r="K18" s="100">
        <v>0</v>
      </c>
      <c r="L18" s="97">
        <f>SUM(H18:K18)</f>
        <v>10</v>
      </c>
      <c r="M18" s="98"/>
      <c r="N18" s="43"/>
      <c r="O18" s="44">
        <f ca="1">SUM(OFFSET(O18,0,-9),OFFSET(O18,0,-3))</f>
        <v>96</v>
      </c>
      <c r="P18" s="45"/>
      <c r="Q18" s="3"/>
      <c r="R18" s="3"/>
      <c r="S18" s="73"/>
    </row>
    <row r="19" spans="1:19" ht="27" customHeight="1">
      <c r="A19" s="27" t="str">
        <f ca="1" t="shared" si="0"/>
        <v>PDL</v>
      </c>
      <c r="B19" s="27">
        <f ca="1" t="shared" si="0"/>
        <v>49</v>
      </c>
      <c r="C19" s="22">
        <v>4</v>
      </c>
      <c r="D19" s="27" t="str">
        <f ca="1" t="shared" si="1"/>
        <v>VIDAL Benoit</v>
      </c>
      <c r="E19" s="27" t="str">
        <f ca="1" t="shared" si="1"/>
        <v>2</v>
      </c>
      <c r="F19" s="27">
        <v>10</v>
      </c>
      <c r="G19" s="27" t="str">
        <f ca="1">OFFSET(G19,-7,0)</f>
        <v>J.C. DU BASSIN SAUMUROIS</v>
      </c>
      <c r="H19" s="54">
        <v>10</v>
      </c>
      <c r="I19" s="55">
        <v>10</v>
      </c>
      <c r="J19" s="95">
        <v>10</v>
      </c>
      <c r="K19" s="56">
        <v>0</v>
      </c>
      <c r="L19" s="97">
        <f>SUM(H19:K19)</f>
        <v>30</v>
      </c>
      <c r="M19" s="98"/>
      <c r="N19" s="43"/>
      <c r="O19" s="44">
        <f ca="1">SUM(OFFSET(O19,0,-9),OFFSET(O19,0,-3))</f>
        <v>40</v>
      </c>
      <c r="P19" s="45"/>
      <c r="Q19" s="3"/>
      <c r="R19" s="73"/>
      <c r="S19" s="73"/>
    </row>
    <row r="20" spans="1:19" ht="27" customHeight="1" thickBot="1">
      <c r="A20" s="27" t="str">
        <f ca="1" t="shared" si="0"/>
        <v>PDL</v>
      </c>
      <c r="B20" s="27">
        <f ca="1" t="shared" si="0"/>
        <v>49</v>
      </c>
      <c r="C20" s="22">
        <v>5</v>
      </c>
      <c r="D20" s="27" t="str">
        <f ca="1" t="shared" si="1"/>
        <v>GUILBAULT Emmanuel</v>
      </c>
      <c r="E20" s="27" t="str">
        <f ca="1" t="shared" si="1"/>
        <v>2</v>
      </c>
      <c r="F20" s="27">
        <v>64</v>
      </c>
      <c r="G20" s="27" t="str">
        <f ca="1">OFFSET(G20,-7,0)</f>
        <v>J C DES MAUGES</v>
      </c>
      <c r="H20" s="61">
        <v>0</v>
      </c>
      <c r="I20" s="62">
        <v>10</v>
      </c>
      <c r="J20" s="102">
        <v>7</v>
      </c>
      <c r="K20" s="103">
        <v>10</v>
      </c>
      <c r="L20" s="104">
        <f>SUM(H20:K20)</f>
        <v>27</v>
      </c>
      <c r="M20" s="105"/>
      <c r="N20" s="43"/>
      <c r="O20" s="44">
        <f ca="1">SUM(OFFSET(O20,0,-9),OFFSET(O20,0,-3))</f>
        <v>91</v>
      </c>
      <c r="P20" s="45"/>
      <c r="Q20" s="3"/>
      <c r="R20" s="3"/>
      <c r="S20" s="73"/>
    </row>
    <row r="21" spans="3:18" ht="12.75">
      <c r="C21" s="1"/>
      <c r="D21" s="106"/>
      <c r="E21" s="66"/>
      <c r="F21" s="66"/>
      <c r="G21" s="66"/>
      <c r="H21" s="66"/>
      <c r="I21" s="66"/>
      <c r="J21" s="106"/>
      <c r="K21" s="66"/>
      <c r="L21" s="106"/>
      <c r="M21" s="1"/>
      <c r="N21" s="1" t="s">
        <v>67</v>
      </c>
      <c r="O21" s="107"/>
      <c r="P21" s="1"/>
      <c r="Q21" s="107"/>
      <c r="R21" s="1"/>
    </row>
    <row r="22" spans="3:22" ht="12.75" hidden="1">
      <c r="C22" s="6">
        <f>COUNT(H16:K20)/2</f>
        <v>10</v>
      </c>
      <c r="D22" s="107"/>
      <c r="E22" s="1"/>
      <c r="F22" s="3"/>
      <c r="G22" s="67" t="s">
        <v>68</v>
      </c>
      <c r="H22" s="68">
        <v>2</v>
      </c>
      <c r="I22" s="68">
        <v>1</v>
      </c>
      <c r="J22" s="68">
        <v>3</v>
      </c>
      <c r="K22" s="68">
        <v>4</v>
      </c>
      <c r="L22" s="68">
        <v>5</v>
      </c>
      <c r="M22" s="68">
        <v>6</v>
      </c>
      <c r="N22" s="68">
        <v>7</v>
      </c>
      <c r="O22" s="68">
        <v>8</v>
      </c>
      <c r="P22" s="68">
        <v>9</v>
      </c>
      <c r="Q22" s="68">
        <v>10</v>
      </c>
      <c r="R22" s="68"/>
      <c r="S22" s="108"/>
      <c r="T22" s="108"/>
      <c r="U22" s="108"/>
      <c r="V22" s="108"/>
    </row>
    <row r="23" spans="3:22" ht="12.75" hidden="1">
      <c r="C23" s="6"/>
      <c r="D23" s="107"/>
      <c r="E23" s="1"/>
      <c r="F23" s="3"/>
      <c r="G23" s="67" t="s">
        <v>69</v>
      </c>
      <c r="H23" s="68">
        <v>1</v>
      </c>
      <c r="I23" s="68">
        <v>1</v>
      </c>
      <c r="J23" s="68">
        <v>1</v>
      </c>
      <c r="K23" s="68">
        <v>2</v>
      </c>
      <c r="L23" s="68">
        <v>2</v>
      </c>
      <c r="M23" s="68">
        <v>3</v>
      </c>
      <c r="N23" s="68">
        <v>3</v>
      </c>
      <c r="O23" s="68">
        <v>4</v>
      </c>
      <c r="P23" s="68">
        <v>4</v>
      </c>
      <c r="Q23" s="68">
        <v>4</v>
      </c>
      <c r="R23" s="68"/>
      <c r="S23" s="108"/>
      <c r="T23" s="108"/>
      <c r="U23" s="108"/>
      <c r="V23" s="108"/>
    </row>
    <row r="24" spans="3:22" ht="12.75" hidden="1">
      <c r="C24" s="6"/>
      <c r="D24" s="1"/>
      <c r="E24" s="1"/>
      <c r="F24" s="3"/>
      <c r="G24" s="67" t="s">
        <v>70</v>
      </c>
      <c r="H24" s="68">
        <v>1</v>
      </c>
      <c r="I24" s="68">
        <v>1</v>
      </c>
      <c r="J24" s="68">
        <v>2</v>
      </c>
      <c r="K24" s="68">
        <v>2</v>
      </c>
      <c r="L24" s="68">
        <v>2</v>
      </c>
      <c r="M24" s="68">
        <v>3</v>
      </c>
      <c r="N24" s="68">
        <v>3</v>
      </c>
      <c r="O24" s="68">
        <v>3</v>
      </c>
      <c r="P24" s="68">
        <v>4</v>
      </c>
      <c r="Q24" s="68">
        <v>4</v>
      </c>
      <c r="R24" s="68"/>
      <c r="S24" s="108"/>
      <c r="T24" s="108"/>
      <c r="U24" s="108"/>
      <c r="V24" s="108"/>
    </row>
  </sheetData>
  <sheetProtection selectLockedCells="1"/>
  <mergeCells count="20">
    <mergeCell ref="R15:S15"/>
    <mergeCell ref="L18:M18"/>
    <mergeCell ref="L19:M19"/>
    <mergeCell ref="L20:M20"/>
    <mergeCell ref="L15:M15"/>
    <mergeCell ref="O19:P19"/>
    <mergeCell ref="O20:P20"/>
    <mergeCell ref="O16:P16"/>
    <mergeCell ref="O17:P17"/>
    <mergeCell ref="O18:P18"/>
    <mergeCell ref="G4:G6"/>
    <mergeCell ref="P1:R1"/>
    <mergeCell ref="K2:N2"/>
    <mergeCell ref="P2:P3"/>
    <mergeCell ref="Q2:Q3"/>
    <mergeCell ref="R2:R3"/>
    <mergeCell ref="O15:P15"/>
    <mergeCell ref="L14:O14"/>
    <mergeCell ref="L16:M16"/>
    <mergeCell ref="L17:M17"/>
  </mergeCells>
  <printOptions horizontalCentered="1"/>
  <pageMargins left="0.1968503937007874" right="0.49" top="0.2362204724409449" bottom="0.1968503937007874" header="0.27" footer="0.27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V25"/>
  <sheetViews>
    <sheetView zoomScale="101" zoomScaleNormal="101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25" sqref="H25:K25"/>
    </sheetView>
  </sheetViews>
  <sheetFormatPr defaultColWidth="11.421875" defaultRowHeight="12.75"/>
  <cols>
    <col min="1" max="1" width="6.140625" style="71" customWidth="1"/>
    <col min="2" max="2" width="5.140625" style="71" customWidth="1"/>
    <col min="3" max="3" width="4.28125" style="74" bestFit="1" customWidth="1"/>
    <col min="4" max="4" width="24.421875" style="71" customWidth="1"/>
    <col min="5" max="5" width="4.8515625" style="71" customWidth="1"/>
    <col min="6" max="6" width="7.7109375" style="73" customWidth="1"/>
    <col min="7" max="7" width="33.8515625" style="71" customWidth="1"/>
    <col min="8" max="17" width="5.28125" style="71" customWidth="1"/>
    <col min="18" max="18" width="5.00390625" style="71" customWidth="1"/>
    <col min="19" max="19" width="4.8515625" style="71" customWidth="1"/>
    <col min="20" max="16384" width="11.421875" style="71" customWidth="1"/>
  </cols>
  <sheetData>
    <row r="1" spans="3:18" ht="13.5" thickBot="1">
      <c r="C1" s="72">
        <v>5</v>
      </c>
      <c r="P1" s="4" t="s">
        <v>0</v>
      </c>
      <c r="Q1" s="4"/>
      <c r="R1" s="4"/>
    </row>
    <row r="2" spans="6:18" ht="16.5" customHeight="1" thickBot="1">
      <c r="F2" s="75" t="s">
        <v>1</v>
      </c>
      <c r="G2" s="8" t="s">
        <v>225</v>
      </c>
      <c r="H2" s="71">
        <v>3</v>
      </c>
      <c r="J2" s="76" t="s">
        <v>3</v>
      </c>
      <c r="K2" s="10">
        <f ca="1">TODAY()</f>
        <v>41715</v>
      </c>
      <c r="L2" s="10"/>
      <c r="M2" s="10"/>
      <c r="N2" s="10"/>
      <c r="P2" s="11" t="s">
        <v>170</v>
      </c>
      <c r="Q2" s="11"/>
      <c r="R2" s="12"/>
    </row>
    <row r="3" spans="16:18" ht="13.5" customHeight="1" thickBot="1">
      <c r="P3" s="15"/>
      <c r="Q3" s="15"/>
      <c r="R3" s="16"/>
    </row>
    <row r="4" spans="6:10" ht="12.75">
      <c r="F4" s="77"/>
      <c r="G4" s="78"/>
      <c r="J4" s="71" t="s">
        <v>5</v>
      </c>
    </row>
    <row r="5" spans="6:10" ht="12.75">
      <c r="F5" s="77" t="s">
        <v>6</v>
      </c>
      <c r="G5" s="79"/>
      <c r="J5" s="76" t="s">
        <v>7</v>
      </c>
    </row>
    <row r="6" spans="7:11" ht="12.75">
      <c r="G6" s="80"/>
      <c r="H6" s="76"/>
      <c r="I6" s="76"/>
      <c r="J6" s="76"/>
      <c r="K6" s="76"/>
    </row>
    <row r="8" spans="1:18" s="82" customFormat="1" ht="20.25" customHeight="1">
      <c r="A8" s="81" t="s">
        <v>8</v>
      </c>
      <c r="B8" s="81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5" t="s">
        <v>23</v>
      </c>
      <c r="I8" s="25" t="s">
        <v>15</v>
      </c>
      <c r="J8" s="25" t="s">
        <v>16</v>
      </c>
      <c r="K8" s="25" t="s">
        <v>28</v>
      </c>
      <c r="L8" s="25" t="s">
        <v>29</v>
      </c>
      <c r="M8" s="25" t="s">
        <v>18</v>
      </c>
      <c r="N8" s="25" t="s">
        <v>20</v>
      </c>
      <c r="O8" s="25" t="s">
        <v>21</v>
      </c>
      <c r="P8" s="25" t="s">
        <v>25</v>
      </c>
      <c r="Q8" s="25" t="s">
        <v>26</v>
      </c>
      <c r="R8" s="3"/>
    </row>
    <row r="9" spans="1:19" ht="34.5" customHeight="1">
      <c r="A9" s="27" t="s">
        <v>39</v>
      </c>
      <c r="B9" s="27">
        <v>44</v>
      </c>
      <c r="C9" s="28">
        <f ca="1">OFFSET(C9,7,0)</f>
        <v>1</v>
      </c>
      <c r="D9" s="33" t="s">
        <v>226</v>
      </c>
      <c r="E9" s="27" t="s">
        <v>87</v>
      </c>
      <c r="F9" s="27">
        <v>68</v>
      </c>
      <c r="G9" s="30" t="s">
        <v>227</v>
      </c>
      <c r="H9" s="32"/>
      <c r="I9" s="31" t="s">
        <v>111</v>
      </c>
      <c r="J9" s="32"/>
      <c r="K9" s="31" t="s">
        <v>34</v>
      </c>
      <c r="L9" s="32"/>
      <c r="M9" s="31" t="s">
        <v>228</v>
      </c>
      <c r="N9" s="32"/>
      <c r="O9" s="31" t="s">
        <v>148</v>
      </c>
      <c r="P9" s="32"/>
      <c r="Q9" s="32"/>
      <c r="R9" s="3"/>
      <c r="S9" s="73"/>
    </row>
    <row r="10" spans="1:19" ht="34.5" customHeight="1">
      <c r="A10" s="27" t="s">
        <v>229</v>
      </c>
      <c r="B10" s="27">
        <v>91</v>
      </c>
      <c r="C10" s="28">
        <f ca="1">OFFSET(C10,7,0)</f>
        <v>2</v>
      </c>
      <c r="D10" s="33" t="s">
        <v>230</v>
      </c>
      <c r="E10" s="27" t="s">
        <v>87</v>
      </c>
      <c r="F10" s="27">
        <v>69</v>
      </c>
      <c r="G10" s="30" t="s">
        <v>231</v>
      </c>
      <c r="H10" s="32"/>
      <c r="I10" s="31" t="s">
        <v>34</v>
      </c>
      <c r="J10" s="32"/>
      <c r="K10" s="32"/>
      <c r="L10" s="31" t="s">
        <v>43</v>
      </c>
      <c r="M10" s="32"/>
      <c r="N10" s="31" t="s">
        <v>191</v>
      </c>
      <c r="O10" s="32"/>
      <c r="P10" s="31" t="s">
        <v>34</v>
      </c>
      <c r="Q10" s="32"/>
      <c r="R10" s="3"/>
      <c r="S10" s="73"/>
    </row>
    <row r="11" spans="1:19" ht="34.5" customHeight="1">
      <c r="A11" s="27" t="s">
        <v>39</v>
      </c>
      <c r="B11" s="27">
        <v>44</v>
      </c>
      <c r="C11" s="28">
        <f ca="1">OFFSET(C11,7,0)</f>
        <v>3</v>
      </c>
      <c r="D11" s="33" t="s">
        <v>232</v>
      </c>
      <c r="E11" s="27" t="s">
        <v>87</v>
      </c>
      <c r="F11" s="27">
        <v>69</v>
      </c>
      <c r="G11" s="30" t="s">
        <v>128</v>
      </c>
      <c r="H11" s="32"/>
      <c r="I11" s="32"/>
      <c r="J11" s="31" t="s">
        <v>34</v>
      </c>
      <c r="K11" s="32"/>
      <c r="L11" s="31" t="s">
        <v>233</v>
      </c>
      <c r="M11" s="32"/>
      <c r="N11" s="32"/>
      <c r="O11" s="31" t="s">
        <v>34</v>
      </c>
      <c r="P11" s="32"/>
      <c r="Q11" s="31" t="s">
        <v>53</v>
      </c>
      <c r="R11" s="3"/>
      <c r="S11" s="73"/>
    </row>
    <row r="12" spans="1:19" ht="34.5" customHeight="1">
      <c r="A12" s="27" t="s">
        <v>39</v>
      </c>
      <c r="B12" s="27">
        <v>72</v>
      </c>
      <c r="C12" s="28">
        <f ca="1">OFFSET(C12,7,0)</f>
        <v>4</v>
      </c>
      <c r="D12" s="33" t="s">
        <v>234</v>
      </c>
      <c r="E12" s="27" t="s">
        <v>87</v>
      </c>
      <c r="F12" s="27">
        <v>76</v>
      </c>
      <c r="G12" s="30" t="s">
        <v>235</v>
      </c>
      <c r="H12" s="31" t="s">
        <v>47</v>
      </c>
      <c r="I12" s="32"/>
      <c r="J12" s="31" t="s">
        <v>47</v>
      </c>
      <c r="K12" s="32"/>
      <c r="L12" s="32"/>
      <c r="M12" s="31" t="s">
        <v>34</v>
      </c>
      <c r="N12" s="32"/>
      <c r="O12" s="32"/>
      <c r="P12" s="31" t="s">
        <v>50</v>
      </c>
      <c r="Q12" s="32"/>
      <c r="R12" s="3"/>
      <c r="S12" s="73"/>
    </row>
    <row r="13" spans="1:19" ht="34.5" customHeight="1">
      <c r="A13" s="27" t="s">
        <v>39</v>
      </c>
      <c r="B13" s="27">
        <v>44</v>
      </c>
      <c r="C13" s="28">
        <f ca="1">OFFSET(C13,7,0)</f>
        <v>5</v>
      </c>
      <c r="D13" s="33" t="s">
        <v>236</v>
      </c>
      <c r="E13" s="27" t="s">
        <v>87</v>
      </c>
      <c r="F13" s="27">
        <v>80</v>
      </c>
      <c r="G13" s="30" t="s">
        <v>199</v>
      </c>
      <c r="H13" s="31" t="s">
        <v>34</v>
      </c>
      <c r="I13" s="32"/>
      <c r="J13" s="32"/>
      <c r="K13" s="31" t="s">
        <v>237</v>
      </c>
      <c r="L13" s="32"/>
      <c r="M13" s="32"/>
      <c r="N13" s="31" t="s">
        <v>191</v>
      </c>
      <c r="O13" s="32"/>
      <c r="P13" s="32"/>
      <c r="Q13" s="31" t="s">
        <v>34</v>
      </c>
      <c r="R13" s="3"/>
      <c r="S13" s="73"/>
    </row>
    <row r="14" spans="3:19" ht="26.25" customHeight="1" thickBot="1">
      <c r="C14" s="6"/>
      <c r="D14" s="34"/>
      <c r="E14" s="34"/>
      <c r="F14" s="34"/>
      <c r="G14" s="34"/>
      <c r="H14" s="3"/>
      <c r="I14" s="3"/>
      <c r="J14" s="3"/>
      <c r="K14" s="3"/>
      <c r="L14" s="83"/>
      <c r="M14" s="83"/>
      <c r="N14" s="35"/>
      <c r="O14" s="35"/>
      <c r="P14" s="3"/>
      <c r="Q14" s="3"/>
      <c r="R14" s="3"/>
      <c r="S14" s="73"/>
    </row>
    <row r="15" spans="1:19" ht="29.25" customHeight="1" thickBot="1">
      <c r="A15" s="81" t="s">
        <v>8</v>
      </c>
      <c r="B15" s="81" t="s">
        <v>9</v>
      </c>
      <c r="C15" s="23" t="s">
        <v>10</v>
      </c>
      <c r="D15" s="23" t="s">
        <v>11</v>
      </c>
      <c r="E15" s="24" t="s">
        <v>12</v>
      </c>
      <c r="F15" s="84" t="s">
        <v>54</v>
      </c>
      <c r="G15" s="37" t="s">
        <v>14</v>
      </c>
      <c r="H15" s="38" t="s">
        <v>55</v>
      </c>
      <c r="I15" s="39" t="s">
        <v>56</v>
      </c>
      <c r="J15" s="39" t="s">
        <v>57</v>
      </c>
      <c r="K15" s="40" t="s">
        <v>58</v>
      </c>
      <c r="L15" s="85" t="s">
        <v>60</v>
      </c>
      <c r="M15" s="86"/>
      <c r="N15" s="87" t="s">
        <v>61</v>
      </c>
      <c r="O15" s="88" t="s">
        <v>62</v>
      </c>
      <c r="P15" s="89"/>
      <c r="Q15" s="73"/>
      <c r="R15" s="90" t="s">
        <v>63</v>
      </c>
      <c r="S15" s="90"/>
    </row>
    <row r="16" spans="1:19" ht="24" customHeight="1">
      <c r="A16" s="27" t="str">
        <f aca="true" ca="1" t="shared" si="0" ref="A16:B20">OFFSET(A16,-7,0)</f>
        <v>PDL</v>
      </c>
      <c r="B16" s="27">
        <f ca="1" t="shared" si="0"/>
        <v>44</v>
      </c>
      <c r="C16" s="22">
        <v>1</v>
      </c>
      <c r="D16" s="27" t="str">
        <f aca="true" ca="1" t="shared" si="1" ref="D16:E20">OFFSET(D16,-7,0)</f>
        <v>SORIN Dominique</v>
      </c>
      <c r="E16" s="27" t="str">
        <f ca="1" t="shared" si="1"/>
        <v>1</v>
      </c>
      <c r="F16" s="27">
        <v>30</v>
      </c>
      <c r="G16" s="27" t="str">
        <f ca="1">OFFSET(G16,-7,0)</f>
        <v>C.O.D.A.M. SECTION JUDO</v>
      </c>
      <c r="H16" s="49">
        <v>10</v>
      </c>
      <c r="I16" s="91">
        <v>0</v>
      </c>
      <c r="J16" s="91">
        <v>7</v>
      </c>
      <c r="K16" s="92">
        <v>10</v>
      </c>
      <c r="L16" s="93">
        <f>SUM(H16:K16)</f>
        <v>27</v>
      </c>
      <c r="M16" s="94"/>
      <c r="N16" s="43"/>
      <c r="O16" s="44">
        <f ca="1">SUM(OFFSET(O16,0,-9),OFFSET(O16,0,-3))</f>
        <v>57</v>
      </c>
      <c r="P16" s="45"/>
      <c r="Q16" s="73"/>
      <c r="R16" s="28" t="s">
        <v>65</v>
      </c>
      <c r="S16" s="28" t="s">
        <v>66</v>
      </c>
    </row>
    <row r="17" spans="1:19" ht="27" customHeight="1">
      <c r="A17" s="27" t="str">
        <f ca="1" t="shared" si="0"/>
        <v>IDF</v>
      </c>
      <c r="B17" s="27">
        <f ca="1" t="shared" si="0"/>
        <v>91</v>
      </c>
      <c r="C17" s="22">
        <v>2</v>
      </c>
      <c r="D17" s="27" t="str">
        <f ca="1" t="shared" si="1"/>
        <v>BARTAU Didier</v>
      </c>
      <c r="E17" s="27" t="str">
        <f ca="1" t="shared" si="1"/>
        <v>1</v>
      </c>
      <c r="F17" s="27">
        <v>60</v>
      </c>
      <c r="G17" s="27" t="str">
        <f ca="1">OFFSET(G17,-7,0)</f>
        <v>FLAM 91</v>
      </c>
      <c r="H17" s="54">
        <v>0</v>
      </c>
      <c r="I17" s="95">
        <v>0</v>
      </c>
      <c r="J17" s="95">
        <v>0</v>
      </c>
      <c r="K17" s="100">
        <v>0</v>
      </c>
      <c r="L17" s="97">
        <f>SUM(H17:K17)</f>
        <v>0</v>
      </c>
      <c r="M17" s="98"/>
      <c r="N17" s="43"/>
      <c r="O17" s="44">
        <f ca="1">SUM(OFFSET(O17,0,-9),OFFSET(O17,0,-3))</f>
        <v>60</v>
      </c>
      <c r="P17" s="45"/>
      <c r="Q17" s="73"/>
      <c r="R17" s="99">
        <v>7</v>
      </c>
      <c r="S17" s="99">
        <v>10</v>
      </c>
    </row>
    <row r="18" spans="1:19" ht="27" customHeight="1">
      <c r="A18" s="27" t="str">
        <f ca="1" t="shared" si="0"/>
        <v>PDL</v>
      </c>
      <c r="B18" s="27">
        <f ca="1" t="shared" si="0"/>
        <v>44</v>
      </c>
      <c r="C18" s="22">
        <v>3</v>
      </c>
      <c r="D18" s="27" t="str">
        <f ca="1" t="shared" si="1"/>
        <v>CRAPONNE Romain</v>
      </c>
      <c r="E18" s="27" t="str">
        <f ca="1" t="shared" si="1"/>
        <v>1</v>
      </c>
      <c r="F18" s="27">
        <v>10</v>
      </c>
      <c r="G18" s="27" t="str">
        <f ca="1">OFFSET(G18,-7,0)</f>
        <v>JUDO CLUB CARQUEFOU</v>
      </c>
      <c r="H18" s="54">
        <v>0</v>
      </c>
      <c r="I18" s="95">
        <v>7</v>
      </c>
      <c r="J18" s="95">
        <v>0</v>
      </c>
      <c r="K18" s="100">
        <v>10</v>
      </c>
      <c r="L18" s="97">
        <f>SUM(H18:K18)</f>
        <v>17</v>
      </c>
      <c r="M18" s="98"/>
      <c r="N18" s="43"/>
      <c r="O18" s="44">
        <f ca="1">SUM(OFFSET(O18,0,-9),OFFSET(O18,0,-3))</f>
        <v>27</v>
      </c>
      <c r="P18" s="45"/>
      <c r="Q18" s="3"/>
      <c r="R18" s="3"/>
      <c r="S18" s="73"/>
    </row>
    <row r="19" spans="1:19" ht="27" customHeight="1">
      <c r="A19" s="27" t="str">
        <f ca="1" t="shared" si="0"/>
        <v>PDL</v>
      </c>
      <c r="B19" s="27">
        <f ca="1" t="shared" si="0"/>
        <v>72</v>
      </c>
      <c r="C19" s="22">
        <v>4</v>
      </c>
      <c r="D19" s="27" t="str">
        <f ca="1" t="shared" si="1"/>
        <v>MURAIL Jean-Pierre</v>
      </c>
      <c r="E19" s="27" t="str">
        <f ca="1" t="shared" si="1"/>
        <v>1</v>
      </c>
      <c r="F19" s="27">
        <v>0</v>
      </c>
      <c r="G19" s="27" t="str">
        <f ca="1">OFFSET(G19,-7,0)</f>
        <v>PATRIOTE BONNETABLE</v>
      </c>
      <c r="H19" s="54">
        <v>10</v>
      </c>
      <c r="I19" s="55">
        <v>10</v>
      </c>
      <c r="J19" s="95">
        <v>10</v>
      </c>
      <c r="K19" s="96">
        <v>10</v>
      </c>
      <c r="L19" s="97">
        <f>SUM(H19:K19)</f>
        <v>40</v>
      </c>
      <c r="M19" s="98"/>
      <c r="N19" s="43"/>
      <c r="O19" s="44">
        <f ca="1">SUM(OFFSET(O19,0,-9),OFFSET(O19,0,-3))</f>
        <v>40</v>
      </c>
      <c r="P19" s="45"/>
      <c r="Q19" s="3"/>
      <c r="R19" s="73"/>
      <c r="S19" s="73"/>
    </row>
    <row r="20" spans="1:19" ht="27" customHeight="1" thickBot="1">
      <c r="A20" s="27" t="str">
        <f ca="1" t="shared" si="0"/>
        <v>PDL</v>
      </c>
      <c r="B20" s="27">
        <f ca="1" t="shared" si="0"/>
        <v>44</v>
      </c>
      <c r="C20" s="22">
        <v>5</v>
      </c>
      <c r="D20" s="27" t="str">
        <f ca="1" t="shared" si="1"/>
        <v>AUFFRET Patrice</v>
      </c>
      <c r="E20" s="27" t="str">
        <f ca="1" t="shared" si="1"/>
        <v>1</v>
      </c>
      <c r="F20" s="27">
        <v>30</v>
      </c>
      <c r="G20" s="27" t="str">
        <f ca="1">OFFSET(G20,-7,0)</f>
        <v>JC NAZAIRIEN</v>
      </c>
      <c r="H20" s="61">
        <v>0</v>
      </c>
      <c r="I20" s="62">
        <v>10</v>
      </c>
      <c r="J20" s="102">
        <v>0</v>
      </c>
      <c r="K20" s="103">
        <v>0</v>
      </c>
      <c r="L20" s="104">
        <f>SUM(H20:K20)</f>
        <v>10</v>
      </c>
      <c r="M20" s="105"/>
      <c r="N20" s="43"/>
      <c r="O20" s="44">
        <f ca="1">SUM(OFFSET(O20,0,-9),OFFSET(O20,0,-3))</f>
        <v>40</v>
      </c>
      <c r="P20" s="45"/>
      <c r="Q20" s="3"/>
      <c r="R20" s="3"/>
      <c r="S20" s="73"/>
    </row>
    <row r="21" spans="3:18" ht="12.75">
      <c r="C21" s="1"/>
      <c r="D21" s="106"/>
      <c r="E21" s="66"/>
      <c r="F21" s="66"/>
      <c r="G21" s="66"/>
      <c r="H21" s="66"/>
      <c r="I21" s="66"/>
      <c r="J21" s="106"/>
      <c r="K21" s="66"/>
      <c r="L21" s="106"/>
      <c r="M21" s="1"/>
      <c r="N21" s="1" t="s">
        <v>67</v>
      </c>
      <c r="O21" s="107"/>
      <c r="P21" s="1"/>
      <c r="Q21" s="107"/>
      <c r="R21" s="1"/>
    </row>
    <row r="22" spans="3:22" ht="12.75" hidden="1">
      <c r="C22" s="6">
        <f>COUNT(H16:K20)/2</f>
        <v>10</v>
      </c>
      <c r="D22" s="107"/>
      <c r="E22" s="1"/>
      <c r="F22" s="3"/>
      <c r="G22" s="67" t="s">
        <v>68</v>
      </c>
      <c r="H22" s="68">
        <v>1</v>
      </c>
      <c r="I22" s="68">
        <v>2</v>
      </c>
      <c r="J22" s="68">
        <v>3</v>
      </c>
      <c r="K22" s="68">
        <v>4</v>
      </c>
      <c r="L22" s="68">
        <v>5</v>
      </c>
      <c r="M22" s="68">
        <v>6</v>
      </c>
      <c r="N22" s="68">
        <v>7</v>
      </c>
      <c r="O22" s="68">
        <v>8</v>
      </c>
      <c r="P22" s="68">
        <v>9</v>
      </c>
      <c r="Q22" s="68">
        <v>10</v>
      </c>
      <c r="R22" s="68"/>
      <c r="S22" s="108"/>
      <c r="T22" s="108"/>
      <c r="U22" s="108"/>
      <c r="V22" s="108"/>
    </row>
    <row r="23" spans="3:22" ht="12.75" hidden="1">
      <c r="C23" s="6"/>
      <c r="D23" s="107"/>
      <c r="E23" s="1"/>
      <c r="F23" s="3"/>
      <c r="G23" s="67" t="s">
        <v>69</v>
      </c>
      <c r="H23" s="68">
        <v>1</v>
      </c>
      <c r="I23" s="68">
        <v>1</v>
      </c>
      <c r="J23" s="68">
        <v>1</v>
      </c>
      <c r="K23" s="68">
        <v>2</v>
      </c>
      <c r="L23" s="68">
        <v>2</v>
      </c>
      <c r="M23" s="68">
        <v>3</v>
      </c>
      <c r="N23" s="68">
        <v>3</v>
      </c>
      <c r="O23" s="68">
        <v>4</v>
      </c>
      <c r="P23" s="68">
        <v>4</v>
      </c>
      <c r="Q23" s="68">
        <v>4</v>
      </c>
      <c r="R23" s="68"/>
      <c r="S23" s="108"/>
      <c r="T23" s="108"/>
      <c r="U23" s="108"/>
      <c r="V23" s="108"/>
    </row>
    <row r="24" spans="3:22" ht="12.75" hidden="1">
      <c r="C24" s="6"/>
      <c r="D24" s="1"/>
      <c r="E24" s="1"/>
      <c r="F24" s="3"/>
      <c r="G24" s="67" t="s">
        <v>70</v>
      </c>
      <c r="H24" s="69">
        <v>1</v>
      </c>
      <c r="I24" s="69">
        <v>1</v>
      </c>
      <c r="J24" s="69">
        <v>2</v>
      </c>
      <c r="K24" s="69">
        <v>2</v>
      </c>
      <c r="L24" s="68">
        <v>2</v>
      </c>
      <c r="M24" s="68">
        <v>3</v>
      </c>
      <c r="N24" s="68">
        <v>3</v>
      </c>
      <c r="O24" s="68">
        <v>3</v>
      </c>
      <c r="P24" s="68">
        <v>4</v>
      </c>
      <c r="Q24" s="68">
        <v>4</v>
      </c>
      <c r="R24" s="68"/>
      <c r="S24" s="108"/>
      <c r="T24" s="108"/>
      <c r="U24" s="108"/>
      <c r="V24" s="108"/>
    </row>
    <row r="25" spans="8:11" ht="12.75">
      <c r="H25" s="109" t="s">
        <v>238</v>
      </c>
      <c r="I25" s="109"/>
      <c r="J25" s="109"/>
      <c r="K25" s="109"/>
    </row>
  </sheetData>
  <sheetProtection selectLockedCells="1"/>
  <mergeCells count="21">
    <mergeCell ref="O17:P17"/>
    <mergeCell ref="L16:M16"/>
    <mergeCell ref="H25:K25"/>
    <mergeCell ref="R15:S15"/>
    <mergeCell ref="L18:M18"/>
    <mergeCell ref="L19:M19"/>
    <mergeCell ref="L20:M20"/>
    <mergeCell ref="L15:M15"/>
    <mergeCell ref="O19:P19"/>
    <mergeCell ref="O20:P20"/>
    <mergeCell ref="O16:P16"/>
    <mergeCell ref="L17:M17"/>
    <mergeCell ref="O18:P18"/>
    <mergeCell ref="G4:G6"/>
    <mergeCell ref="P1:R1"/>
    <mergeCell ref="K2:N2"/>
    <mergeCell ref="P2:P3"/>
    <mergeCell ref="Q2:Q3"/>
    <mergeCell ref="R2:R3"/>
    <mergeCell ref="O15:P15"/>
    <mergeCell ref="L14:O14"/>
  </mergeCells>
  <printOptions horizontalCentered="1"/>
  <pageMargins left="0.1968503937007874" right="0.49" top="0.2362204724409449" bottom="0.1968503937007874" header="0.27" footer="0.27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2014-03-17T07:31:26Z</dcterms:created>
  <dcterms:modified xsi:type="dcterms:W3CDTF">2014-03-17T07:31:53Z</dcterms:modified>
  <cp:category/>
  <cp:version/>
  <cp:contentType/>
  <cp:contentStatus/>
</cp:coreProperties>
</file>